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075" windowHeight="8190" tabRatio="893" activeTab="5"/>
  </bookViews>
  <sheets>
    <sheet name="PLANILHA DE ORÇAMENTO" sheetId="13" r:id="rId1"/>
    <sheet name="COMPOSIÇÕES AUXILIARES" sheetId="22" r:id="rId2"/>
    <sheet name="COMPOSIÇÃO BDI" sheetId="15" r:id="rId3"/>
    <sheet name="COMPOSIÇÃO DE ENCARGOS" sheetId="17" r:id="rId4"/>
    <sheet name="CURVA ABC SERVICOS" sheetId="19" r:id="rId5"/>
    <sheet name="CRONOGRAMA" sheetId="20" r:id="rId6"/>
  </sheets>
  <externalReferences>
    <externalReference r:id="rId7"/>
  </externalReferences>
  <definedNames>
    <definedName name="_xlnm.Print_Area" localSheetId="0">'PLANILHA DE ORÇAMENTO'!$A$1:$H$169</definedName>
    <definedName name="_xlnm.Print_Titles" localSheetId="5">CRONOGRAMA!$1:$7</definedName>
    <definedName name="_xlnm.Print_Titles" localSheetId="4">'CURVA ABC SERVICOS'!$1:$7</definedName>
    <definedName name="_xlnm.Print_Titles" localSheetId="0">'PLANILHA DE ORÇAMENTO'!$1:$8</definedName>
  </definedNames>
  <calcPr calcId="145621"/>
</workbook>
</file>

<file path=xl/calcChain.xml><?xml version="1.0" encoding="utf-8"?>
<calcChain xmlns="http://schemas.openxmlformats.org/spreadsheetml/2006/main">
  <c r="F44" i="22" l="1"/>
  <c r="F43" i="22"/>
  <c r="F45" i="22" s="1"/>
  <c r="F46" i="22" s="1"/>
  <c r="F42" i="22"/>
  <c r="F41" i="22"/>
  <c r="F40" i="22"/>
  <c r="F38" i="22"/>
  <c r="F39" i="22" s="1"/>
  <c r="F37" i="22"/>
  <c r="F30" i="22"/>
  <c r="F29" i="22"/>
  <c r="F28" i="22"/>
  <c r="F20" i="22"/>
  <c r="F19" i="22"/>
  <c r="F21" i="22" s="1"/>
  <c r="F11" i="22"/>
  <c r="F10" i="22"/>
  <c r="F12" i="22" s="1"/>
  <c r="A5" i="22"/>
  <c r="A4" i="22"/>
  <c r="F48" i="22" l="1"/>
  <c r="F49" i="22" s="1"/>
  <c r="F23" i="22"/>
  <c r="F24" i="22" s="1"/>
  <c r="F33" i="22"/>
  <c r="F15" i="22"/>
  <c r="F14" i="22"/>
  <c r="F32" i="22"/>
  <c r="I32" i="20"/>
  <c r="I36" i="20" s="1"/>
  <c r="C32" i="20"/>
  <c r="J31" i="20"/>
  <c r="I31" i="20"/>
  <c r="H31" i="20"/>
  <c r="G31" i="20"/>
  <c r="F31" i="20"/>
  <c r="E31" i="20"/>
  <c r="J29" i="20"/>
  <c r="I29" i="20"/>
  <c r="H29" i="20"/>
  <c r="G29" i="20"/>
  <c r="F29" i="20"/>
  <c r="E29" i="20"/>
  <c r="J27" i="20"/>
  <c r="I27" i="20"/>
  <c r="H27" i="20"/>
  <c r="G27" i="20"/>
  <c r="F27" i="20"/>
  <c r="E27" i="20"/>
  <c r="J25" i="20"/>
  <c r="I25" i="20"/>
  <c r="H25" i="20"/>
  <c r="G25" i="20"/>
  <c r="F25" i="20"/>
  <c r="E25" i="20"/>
  <c r="J23" i="20"/>
  <c r="I23" i="20"/>
  <c r="H23" i="20"/>
  <c r="G23" i="20"/>
  <c r="F23" i="20"/>
  <c r="E23" i="20"/>
  <c r="J21" i="20"/>
  <c r="I21" i="20"/>
  <c r="H21" i="20"/>
  <c r="G21" i="20"/>
  <c r="F21" i="20"/>
  <c r="E21" i="20"/>
  <c r="J19" i="20"/>
  <c r="I19" i="20"/>
  <c r="H19" i="20"/>
  <c r="G19" i="20"/>
  <c r="F19" i="20"/>
  <c r="E19" i="20"/>
  <c r="J17" i="20"/>
  <c r="I17" i="20"/>
  <c r="H17" i="20"/>
  <c r="G17" i="20"/>
  <c r="F17" i="20"/>
  <c r="E17" i="20"/>
  <c r="J15" i="20"/>
  <c r="I15" i="20"/>
  <c r="I33" i="20" s="1"/>
  <c r="H15" i="20"/>
  <c r="G15" i="20"/>
  <c r="F15" i="20"/>
  <c r="E15" i="20"/>
  <c r="J13" i="20"/>
  <c r="I13" i="20"/>
  <c r="H13" i="20"/>
  <c r="G13" i="20"/>
  <c r="G32" i="20" s="1"/>
  <c r="F13" i="20"/>
  <c r="E13" i="20"/>
  <c r="J11" i="20"/>
  <c r="J33" i="20" s="1"/>
  <c r="I11" i="20"/>
  <c r="H11" i="20"/>
  <c r="H33" i="20" s="1"/>
  <c r="G11" i="20"/>
  <c r="G33" i="20" s="1"/>
  <c r="F11" i="20"/>
  <c r="F33" i="20" s="1"/>
  <c r="E11" i="20"/>
  <c r="E33" i="20" s="1"/>
  <c r="J9" i="20"/>
  <c r="J32" i="20" s="1"/>
  <c r="I9" i="20"/>
  <c r="H9" i="20"/>
  <c r="H32" i="20" s="1"/>
  <c r="G9" i="20"/>
  <c r="F9" i="20"/>
  <c r="F32" i="20" s="1"/>
  <c r="E9" i="20"/>
  <c r="E32" i="20" s="1"/>
  <c r="A5" i="20"/>
  <c r="A4" i="20"/>
  <c r="A3" i="20"/>
  <c r="E35" i="20" l="1"/>
  <c r="E37" i="20"/>
  <c r="E39" i="20" s="1"/>
  <c r="I37" i="20"/>
  <c r="E34" i="20"/>
  <c r="E36" i="20"/>
  <c r="E38" i="20" s="1"/>
  <c r="H37" i="20"/>
  <c r="J36" i="20"/>
  <c r="G36" i="20"/>
  <c r="F37" i="20"/>
  <c r="F39" i="20" s="1"/>
  <c r="F35" i="20"/>
  <c r="G35" i="20"/>
  <c r="H35" i="20" s="1"/>
  <c r="I35" i="20" s="1"/>
  <c r="J35" i="20" s="1"/>
  <c r="G37" i="20"/>
  <c r="F34" i="20"/>
  <c r="G34" i="20" s="1"/>
  <c r="H34" i="20" s="1"/>
  <c r="I34" i="20" s="1"/>
  <c r="J34" i="20" s="1"/>
  <c r="F36" i="20"/>
  <c r="H36" i="20"/>
  <c r="J37" i="20"/>
  <c r="H39" i="20" l="1"/>
  <c r="F38" i="20"/>
  <c r="G38" i="20" s="1"/>
  <c r="H38" i="20" s="1"/>
  <c r="I38" i="20" s="1"/>
  <c r="J38" i="20" s="1"/>
  <c r="I39" i="20"/>
  <c r="J39" i="20" s="1"/>
  <c r="G39" i="20"/>
  <c r="G44" i="19" l="1"/>
  <c r="F43" i="19"/>
  <c r="G43" i="19" s="1"/>
  <c r="F42" i="19"/>
  <c r="G42" i="19" s="1"/>
  <c r="F41" i="19"/>
  <c r="G41" i="19" s="1"/>
  <c r="F40" i="19"/>
  <c r="G40" i="19" s="1"/>
  <c r="F39" i="19"/>
  <c r="G39" i="19" s="1"/>
  <c r="F38" i="19"/>
  <c r="G38" i="19" s="1"/>
  <c r="F37" i="19"/>
  <c r="G37" i="19" s="1"/>
  <c r="F36" i="19"/>
  <c r="G36" i="19" s="1"/>
  <c r="F35" i="19"/>
  <c r="G35" i="19" s="1"/>
  <c r="F34" i="19"/>
  <c r="G34" i="19" s="1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E43" i="17"/>
  <c r="E34" i="17"/>
  <c r="D34" i="17"/>
  <c r="E22" i="17"/>
  <c r="E42" i="17" s="1"/>
  <c r="E41" i="17" s="1"/>
  <c r="D22" i="17"/>
  <c r="E11" i="17"/>
  <c r="E45" i="17" s="1"/>
  <c r="D11" i="17"/>
  <c r="A3" i="17"/>
  <c r="D26" i="15"/>
  <c r="E21" i="15"/>
  <c r="E26" i="15" s="1"/>
  <c r="D21" i="15"/>
  <c r="E18" i="15"/>
  <c r="D18" i="15"/>
  <c r="E12" i="15"/>
  <c r="D12" i="15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H149" i="13"/>
  <c r="G149" i="13"/>
  <c r="G148" i="13"/>
  <c r="H148" i="13" s="1"/>
  <c r="H147" i="13"/>
  <c r="G147" i="13"/>
  <c r="G146" i="13"/>
  <c r="H146" i="13" s="1"/>
  <c r="H145" i="13"/>
  <c r="G145" i="13"/>
  <c r="G144" i="13"/>
  <c r="H144" i="13" s="1"/>
  <c r="H143" i="13"/>
  <c r="G143" i="13"/>
  <c r="G142" i="13"/>
  <c r="H142" i="13" s="1"/>
  <c r="H141" i="13"/>
  <c r="G141" i="13"/>
  <c r="G140" i="13"/>
  <c r="H140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H128" i="13" s="1"/>
  <c r="G127" i="13"/>
  <c r="H127" i="13" s="1"/>
  <c r="H126" i="13"/>
  <c r="G126" i="13"/>
  <c r="G125" i="13"/>
  <c r="H125" i="13" s="1"/>
  <c r="H124" i="13"/>
  <c r="G124" i="13"/>
  <c r="G123" i="13"/>
  <c r="H123" i="13" s="1"/>
  <c r="H122" i="13"/>
  <c r="G122" i="13"/>
  <c r="G121" i="13"/>
  <c r="H121" i="13" s="1"/>
  <c r="H120" i="13"/>
  <c r="G120" i="13"/>
  <c r="G119" i="13"/>
  <c r="H119" i="13" s="1"/>
  <c r="H118" i="13"/>
  <c r="G118" i="13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H105" i="13"/>
  <c r="G105" i="13"/>
  <c r="G104" i="13"/>
  <c r="H104" i="13" s="1"/>
  <c r="H103" i="13"/>
  <c r="G103" i="13"/>
  <c r="G102" i="13"/>
  <c r="H102" i="13" s="1"/>
  <c r="H101" i="13"/>
  <c r="G101" i="13"/>
  <c r="G100" i="13"/>
  <c r="H100" i="13" s="1"/>
  <c r="H99" i="13"/>
  <c r="G99" i="13"/>
  <c r="G98" i="13"/>
  <c r="H98" i="13" s="1"/>
  <c r="H97" i="13"/>
  <c r="G97" i="13"/>
  <c r="G96" i="13"/>
  <c r="H96" i="13" s="1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3" i="13"/>
  <c r="H83" i="13" s="1"/>
  <c r="H82" i="13"/>
  <c r="G82" i="13"/>
  <c r="G81" i="13"/>
  <c r="H81" i="13" s="1"/>
  <c r="H80" i="13"/>
  <c r="G80" i="13"/>
  <c r="G79" i="13"/>
  <c r="H79" i="13" s="1"/>
  <c r="H78" i="13"/>
  <c r="G78" i="13"/>
  <c r="G77" i="13"/>
  <c r="H77" i="13" s="1"/>
  <c r="H76" i="13"/>
  <c r="G76" i="13"/>
  <c r="G75" i="13"/>
  <c r="H75" i="13" s="1"/>
  <c r="H74" i="13"/>
  <c r="H73" i="13" s="1"/>
  <c r="G74" i="13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H61" i="13"/>
  <c r="G61" i="13"/>
  <c r="G60" i="13"/>
  <c r="H60" i="13" s="1"/>
  <c r="H59" i="13"/>
  <c r="G59" i="13"/>
  <c r="G58" i="13"/>
  <c r="H58" i="13" s="1"/>
  <c r="H57" i="13"/>
  <c r="G57" i="13"/>
  <c r="G56" i="13"/>
  <c r="H56" i="13" s="1"/>
  <c r="H55" i="13"/>
  <c r="G55" i="13"/>
  <c r="G54" i="13"/>
  <c r="H54" i="13" s="1"/>
  <c r="H53" i="13"/>
  <c r="G53" i="13"/>
  <c r="G52" i="13"/>
  <c r="H52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H40" i="13" s="1"/>
  <c r="G39" i="13"/>
  <c r="H39" i="13" s="1"/>
  <c r="H38" i="13"/>
  <c r="G38" i="13"/>
  <c r="G37" i="13"/>
  <c r="H37" i="13" s="1"/>
  <c r="H36" i="13"/>
  <c r="G36" i="13"/>
  <c r="G35" i="13"/>
  <c r="H35" i="13" s="1"/>
  <c r="H34" i="13"/>
  <c r="G34" i="13"/>
  <c r="G33" i="13"/>
  <c r="H33" i="13" s="1"/>
  <c r="H32" i="13"/>
  <c r="G32" i="13"/>
  <c r="G31" i="13"/>
  <c r="H31" i="13" s="1"/>
  <c r="H30" i="13"/>
  <c r="G30" i="13"/>
  <c r="G28" i="13"/>
  <c r="H28" i="13" s="1"/>
  <c r="G27" i="13"/>
  <c r="H27" i="13" s="1"/>
  <c r="G26" i="13"/>
  <c r="H26" i="13" s="1"/>
  <c r="G25" i="13"/>
  <c r="H25" i="13" s="1"/>
  <c r="G24" i="13"/>
  <c r="H24" i="13" s="1"/>
  <c r="H23" i="13" s="1"/>
  <c r="G22" i="13"/>
  <c r="H22" i="13" s="1"/>
  <c r="H21" i="13"/>
  <c r="G21" i="13"/>
  <c r="G20" i="13"/>
  <c r="H20" i="13" s="1"/>
  <c r="H19" i="13"/>
  <c r="G19" i="13"/>
  <c r="G18" i="13"/>
  <c r="H18" i="13" s="1"/>
  <c r="G16" i="13"/>
  <c r="H16" i="13" s="1"/>
  <c r="G15" i="13"/>
  <c r="H15" i="13" s="1"/>
  <c r="G14" i="13"/>
  <c r="H14" i="13" s="1"/>
  <c r="H12" i="13"/>
  <c r="G12" i="13"/>
  <c r="G11" i="13"/>
  <c r="H11" i="13" s="1"/>
  <c r="H10" i="13"/>
  <c r="H9" i="13" s="1"/>
  <c r="G10" i="13"/>
  <c r="H150" i="13" l="1"/>
  <c r="D42" i="17"/>
  <c r="D43" i="17"/>
  <c r="H17" i="13"/>
  <c r="H117" i="13"/>
  <c r="H139" i="13"/>
  <c r="H62" i="13"/>
  <c r="H13" i="13"/>
  <c r="H161" i="13" s="1"/>
  <c r="H29" i="13"/>
  <c r="H51" i="13"/>
  <c r="H84" i="13"/>
  <c r="H106" i="13"/>
  <c r="H32" i="19" l="1"/>
  <c r="H44" i="19"/>
  <c r="H29" i="19"/>
  <c r="H23" i="19"/>
  <c r="H13" i="19"/>
  <c r="H21" i="19"/>
  <c r="H35" i="19"/>
  <c r="H27" i="19"/>
  <c r="H10" i="19"/>
  <c r="H31" i="19"/>
  <c r="H16" i="19"/>
  <c r="H41" i="19"/>
  <c r="H24" i="19"/>
  <c r="H38" i="19"/>
  <c r="H36" i="19"/>
  <c r="H11" i="19"/>
  <c r="H25" i="19"/>
  <c r="H30" i="19"/>
  <c r="H28" i="19"/>
  <c r="H42" i="19"/>
  <c r="H17" i="19"/>
  <c r="H33" i="19"/>
  <c r="H20" i="19"/>
  <c r="H26" i="19"/>
  <c r="H40" i="19"/>
  <c r="H15" i="19"/>
  <c r="H19" i="19"/>
  <c r="H22" i="19"/>
  <c r="H34" i="19"/>
  <c r="H9" i="19"/>
  <c r="H8" i="19"/>
  <c r="I8" i="19" s="1"/>
  <c r="H14" i="19"/>
  <c r="H12" i="19"/>
  <c r="H39" i="19"/>
  <c r="H37" i="19"/>
  <c r="H43" i="19"/>
  <c r="H18" i="19"/>
  <c r="D41" i="17"/>
  <c r="D45" i="17" s="1"/>
  <c r="I9" i="19" l="1"/>
  <c r="I10" i="19" s="1"/>
  <c r="I11" i="19" s="1"/>
  <c r="I12" i="19" s="1"/>
  <c r="I13" i="19" s="1"/>
  <c r="I14" i="19" s="1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</calcChain>
</file>

<file path=xl/sharedStrings.xml><?xml version="1.0" encoding="utf-8"?>
<sst xmlns="http://schemas.openxmlformats.org/spreadsheetml/2006/main" count="542" uniqueCount="297">
  <si>
    <t>ITEM</t>
  </si>
  <si>
    <t>DESCRIMINAÇÃO DOS SERVIÇOS</t>
  </si>
  <si>
    <t>1.2</t>
  </si>
  <si>
    <t>1.1</t>
  </si>
  <si>
    <t>DESCRIÇÃO</t>
  </si>
  <si>
    <t>TOTAL</t>
  </si>
  <si>
    <t>UND</t>
  </si>
  <si>
    <t>1.3</t>
  </si>
  <si>
    <t>1.4</t>
  </si>
  <si>
    <t>2.1</t>
  </si>
  <si>
    <t>h</t>
  </si>
  <si>
    <t>TOTAL SIMPLES</t>
  </si>
  <si>
    <t>2.2</t>
  </si>
  <si>
    <t>CÓDIGO</t>
  </si>
  <si>
    <t>OBSERVAÇÃO:</t>
  </si>
  <si>
    <t>m</t>
  </si>
  <si>
    <t>und</t>
  </si>
  <si>
    <t>m2</t>
  </si>
  <si>
    <t>AUX. 01</t>
  </si>
  <si>
    <t>conj</t>
  </si>
  <si>
    <t>2.3</t>
  </si>
  <si>
    <t>3.1</t>
  </si>
  <si>
    <t>3.2</t>
  </si>
  <si>
    <t>3.3</t>
  </si>
  <si>
    <t>3.4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</si>
  <si>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</si>
  <si>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</si>
  <si>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</si>
  <si>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</si>
  <si>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</si>
  <si>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</si>
  <si>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</si>
  <si>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</si>
  <si>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</si>
  <si>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</si>
  <si>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</si>
  <si>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</si>
  <si>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</si>
  <si>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</si>
  <si>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</si>
  <si>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</si>
  <si>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</si>
  <si>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</si>
  <si>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</si>
  <si>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</si>
  <si>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</si>
  <si>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</si>
  <si>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</si>
  <si>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</si>
  <si>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</si>
  <si>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</si>
  <si>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</si>
  <si>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</si>
  <si>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</si>
  <si>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</si>
  <si>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</si>
  <si>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</si>
  <si>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</si>
  <si>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</si>
  <si>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</si>
  <si>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</si>
  <si>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</si>
  <si>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</si>
  <si>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</si>
  <si>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</si>
  <si>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</si>
  <si>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</si>
  <si>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</si>
  <si>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</si>
  <si>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</si>
  <si>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</si>
  <si>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</si>
  <si>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</si>
  <si>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</si>
  <si>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</si>
  <si>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</si>
  <si>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</si>
  <si>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</si>
  <si>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</si>
  <si>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</si>
  <si>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</si>
  <si>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</si>
  <si>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</si>
  <si>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</si>
  <si>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</si>
  <si>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</si>
  <si>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</si>
  <si>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</si>
  <si>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</si>
  <si>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</si>
  <si>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</si>
  <si>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</si>
  <si>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</si>
  <si>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</si>
  <si>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</si>
  <si>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</si>
  <si>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</si>
  <si>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</si>
  <si>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</si>
  <si>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</si>
  <si>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</si>
  <si>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</si>
  <si>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</si>
  <si>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</si>
  <si>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</si>
  <si>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</si>
  <si>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</si>
  <si>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</si>
  <si>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</si>
  <si>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</si>
  <si>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</si>
  <si>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</si>
  <si>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</si>
  <si>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</si>
  <si>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</si>
  <si>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</si>
  <si>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</si>
  <si>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</si>
  <si>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</si>
  <si>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</si>
  <si>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</si>
  <si>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</si>
  <si>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</si>
  <si>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</si>
  <si>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</si>
  <si>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</si>
  <si>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</si>
  <si>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</si>
  <si>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11.1</t>
  </si>
  <si>
    <t>11.2</t>
  </si>
  <si>
    <t>11.3</t>
  </si>
  <si>
    <t>11.4</t>
  </si>
  <si>
    <t>11.5</t>
  </si>
  <si>
    <t>11.6</t>
  </si>
  <si>
    <t>11.7</t>
  </si>
  <si>
    <t>11.8</t>
  </si>
  <si>
    <t>DESCRIMINAÇÃO DAS TAXAS</t>
  </si>
  <si>
    <t>PERCENTUAL (%)</t>
  </si>
  <si>
    <t>CUSTOS INDIRETOS</t>
  </si>
  <si>
    <t>ADMINISTRAÇÃO CENTRAL (AC)</t>
  </si>
  <si>
    <t>SEGURO E GARANTIA (S+G)</t>
  </si>
  <si>
    <t>RISCOS (R)</t>
  </si>
  <si>
    <t>DESPESAS FINANCEIRAS (DF)</t>
  </si>
  <si>
    <t>LUCRO</t>
  </si>
  <si>
    <t>IMPOSTOS (IMP)</t>
  </si>
  <si>
    <t>2. Foram adotados para alíquotas que compõe o BDI, os valores médios da tabela do Acórdão 2622/2013, conforme segue:</t>
  </si>
  <si>
    <t>LUCRO BRUTO (LB)</t>
  </si>
  <si>
    <r>
      <rPr>
        <u/>
        <sz val="10"/>
        <color theme="1"/>
        <rFont val="Arial"/>
        <family val="2"/>
      </rPr>
      <t>BDI = [ ( 1 + AC+ S + G + R )* (1+ DF) * (1 + LB)  ]  - 1</t>
    </r>
    <r>
      <rPr>
        <sz val="10"/>
        <color theme="1"/>
        <rFont val="Arial"/>
        <family val="2"/>
      </rPr>
      <t xml:space="preserve">
( 1 - IMP)
</t>
    </r>
  </si>
  <si>
    <t>1. Adotado valor integral das alíquotas 0,65% e 3,00%, para o PIS e CONFINS, respectivamente (art. 3º e 4º da Lei 9.718/1998)</t>
  </si>
  <si>
    <t>3. Adotado alíquota da Contribuição Previdenciária sobre Receita Bruta de 4,50%, conforme Lei 13.161/2015;</t>
  </si>
  <si>
    <t>4. A licitante deve adotar, na composição do BDI, percentual de ISS compatível com a legislação tributária do(s) município(s) onde serão prestados os serviços previstos da obra, observando a forma de definição da base de cálculo do tributo prevista na legislação municipal e, sobre esta, a respectiva alíquota do ISS, que será um percentual proporcional entre o limite máximo de 5% estabelecido no art. 8º, inciso II, da LC n. 116/2003 e o limite mínimo de 2% fixado pelo art. 88 do Ato das Disposições Constitucionais Transitórias. (item 9.3.2.3 do Acórdão 2622/2013);</t>
  </si>
  <si>
    <t>5. Prever, nos editais de licitação, a exigência para que as empresas licitantes optantes pelo Simples Nacional apresentem os percentuais de ISS, PIS e COFINS discriminados na composição do BDI que sejam compatíveis com as alíquotas a que a empresa está obrigada a recolher, previstas no Anexo IV da Lei Complementar n. 123/2006, bem como que a composição de encargos sociais não inclua os gastos relativos às contribuições que essas empresas estão dispensadas de recolhimento (Sesi, Senai, Sebrae etc.), conforme dispões o art. 13, § 3º, da referida Lei Complementar (item 9.3.2.5 do Acórdão 2622/2013).</t>
  </si>
  <si>
    <t>NOTAS:</t>
  </si>
  <si>
    <t>PIS¹</t>
  </si>
  <si>
    <t>CONFINS¹</t>
  </si>
  <si>
    <t>ISS²</t>
  </si>
  <si>
    <t>CPRB³</t>
  </si>
  <si>
    <t>A</t>
  </si>
  <si>
    <t>ENCARGOS SOCIAIS BÁSICOS</t>
  </si>
  <si>
    <t>INSS</t>
  </si>
  <si>
    <t>SESI</t>
  </si>
  <si>
    <t>SENAI</t>
  </si>
  <si>
    <t>INCRA</t>
  </si>
  <si>
    <t>SEBRAE</t>
  </si>
  <si>
    <t>SALÁRIO EDUCAÇÃO</t>
  </si>
  <si>
    <t>SEGURO CONTRA ACIDENTES DE TRABALHO</t>
  </si>
  <si>
    <t>FGTS</t>
  </si>
  <si>
    <t>SECONCI</t>
  </si>
  <si>
    <t>B</t>
  </si>
  <si>
    <t>ENCARGOS SOCIAIS QUE RECEBEM INCIDÊNCIA DE A</t>
  </si>
  <si>
    <t>REPOUSO SEMANAL REMUNERADO</t>
  </si>
  <si>
    <t>NÃO INCIDE</t>
  </si>
  <si>
    <t>FERIADOS</t>
  </si>
  <si>
    <t>AUXÍLIO ENFERMIDADE</t>
  </si>
  <si>
    <t>13º SALÁRIO</t>
  </si>
  <si>
    <t>LICENÇA PATERNIDADE</t>
  </si>
  <si>
    <t>FALTAS JUSTIFICADAS</t>
  </si>
  <si>
    <t>DIAS DE CHUVA</t>
  </si>
  <si>
    <t>AUXÍLIO ACIDENTE DE TRABALHO</t>
  </si>
  <si>
    <t>FÉRIAS GOZADAS</t>
  </si>
  <si>
    <t>SALÁRIO MATERNIDADE</t>
  </si>
  <si>
    <t>C</t>
  </si>
  <si>
    <t>ENCARGOS SOCIAIS QUE NÃO RECEBEM INCIDÊNCIA DE A</t>
  </si>
  <si>
    <t>AVISO PRÉVIO INDENIZADO</t>
  </si>
  <si>
    <t>AVISO PRÉVIO TRABALHADO</t>
  </si>
  <si>
    <t>FÉRIAS INDENIZADAS</t>
  </si>
  <si>
    <t>DEPÓSITO RECISÃO SEM JUSTA CAUSA</t>
  </si>
  <si>
    <t>INDENIZAÇÃO ADICIONAL</t>
  </si>
  <si>
    <t>D</t>
  </si>
  <si>
    <t>TAXAS DAS REINCIDÊNCIAS</t>
  </si>
  <si>
    <t>REINCIDÊNCIA DO GRUPO A SOBRE O GRUPO B</t>
  </si>
  <si>
    <t>REINCIDÊNCIA DO GRUPO A SOBRE AVISO PRÉVIO TRABALHADO E REINCIDÊNCIA DO FGTS SOBRE AVISO PRÉVIO INDENIZADO</t>
  </si>
  <si>
    <t>LEIS SOCIAIS TOTAIS ( A + B + C + D )</t>
  </si>
  <si>
    <t>HORISTA</t>
  </si>
  <si>
    <t>MENSALISTA</t>
  </si>
  <si>
    <t>GRUPO</t>
  </si>
  <si>
    <t>ENCARGOS SOCIAIS COM DESONERAÇÃO - RORAIMA -SINAPI 06/2017</t>
  </si>
  <si>
    <t>FAIXA</t>
  </si>
  <si>
    <t>P. TOTAL</t>
  </si>
  <si>
    <t>VALOR TOTAL</t>
  </si>
  <si>
    <t>Observações:</t>
  </si>
  <si>
    <t>Assinatura/carimbo dos Responsáveis:</t>
  </si>
  <si>
    <t>0000000</t>
  </si>
  <si>
    <t>Descrição detalhada do serviço</t>
  </si>
  <si>
    <t>DESCRIÇÃO DO ITEM</t>
  </si>
  <si>
    <t>3.1.1</t>
  </si>
  <si>
    <t>DESCRIÇÃO DO SUBITEM</t>
  </si>
  <si>
    <t>3.1.2</t>
  </si>
  <si>
    <t>4.1.1</t>
  </si>
  <si>
    <t>4.1.2</t>
  </si>
  <si>
    <t>aux.01</t>
  </si>
  <si>
    <t>aux.02</t>
  </si>
  <si>
    <t>11.9</t>
  </si>
  <si>
    <t>11.10</t>
  </si>
  <si>
    <t>15.7</t>
  </si>
  <si>
    <t>15.8</t>
  </si>
  <si>
    <t>15.9</t>
  </si>
  <si>
    <t>15.10</t>
  </si>
  <si>
    <t>16.5</t>
  </si>
  <si>
    <t>16.6</t>
  </si>
  <si>
    <t>16.7</t>
  </si>
  <si>
    <t>16.8</t>
  </si>
  <si>
    <t>16.9</t>
  </si>
  <si>
    <t>16.10</t>
  </si>
  <si>
    <t>mercado</t>
  </si>
  <si>
    <t>CUSTO UNT.</t>
  </si>
  <si>
    <t>P. UNIT.</t>
  </si>
  <si>
    <t xml:space="preserve">LOCAL: </t>
  </si>
  <si>
    <t>CONTRATADA</t>
  </si>
  <si>
    <t>CONTRATADA:</t>
  </si>
  <si>
    <t>BDI GERAL</t>
  </si>
  <si>
    <t>BDI Geral:</t>
  </si>
  <si>
    <t>Descrição do objeto da contratação</t>
  </si>
  <si>
    <t>Endereço do local da obra ou serviço</t>
  </si>
  <si>
    <t>OBJETO</t>
  </si>
  <si>
    <t>EDITAL:</t>
  </si>
  <si>
    <t>QTD</t>
  </si>
  <si>
    <t>BDI Diferenc.:</t>
  </si>
  <si>
    <t xml:space="preserve"> 87,16% (hora) / 48,34% (mês)</t>
  </si>
  <si>
    <t>Razão Social ou Nome Fantasia  - CNPJ 00.000.000/0000-00</t>
  </si>
  <si>
    <t>ENCARGOS</t>
  </si>
  <si>
    <t>Modalidade da Licitação - número/ano - UASG 0000000</t>
  </si>
  <si>
    <t>EDITAL</t>
  </si>
  <si>
    <t>Observação:</t>
  </si>
  <si>
    <t>BDI DIFERENCIADO</t>
  </si>
  <si>
    <t>PERCENTUAIS DE BDI</t>
  </si>
  <si>
    <t>2. Adotado o percentual de ISS de 2,50%, referente a alíquota de 5% sobre 50% do Preço de Venda;</t>
  </si>
  <si>
    <t>OBJETO:</t>
  </si>
  <si>
    <t>LOCAL:</t>
  </si>
  <si>
    <t>1. A fórmula adotada para cálculo do BDI, segue as recomendações do Acórdão TCU 2.622/2013, dada por:</t>
  </si>
  <si>
    <t>1. Foi adotado a composição das leis sociais conforme composição SINAPI RR 06/2017 para preços desonerados, segue demonstrativo:</t>
  </si>
  <si>
    <t>COEF.</t>
  </si>
  <si>
    <t>TOTAL MÃO DE OBRA</t>
  </si>
  <si>
    <t>BDI</t>
  </si>
  <si>
    <t>TOTAL GERAL</t>
  </si>
  <si>
    <t>ENCARGOS:</t>
  </si>
  <si>
    <t>0000</t>
  </si>
  <si>
    <t>00000</t>
  </si>
  <si>
    <t>SIMPLES (%)</t>
  </si>
  <si>
    <t>ACUMUL. (%)</t>
  </si>
  <si>
    <t>TOTAL INSUMOS</t>
  </si>
  <si>
    <t>TOTAL SERVIÇOS/COMPOSIÇÕES</t>
  </si>
  <si>
    <t>DESPESAS INDIRETAS</t>
  </si>
  <si>
    <t>aux.03</t>
  </si>
  <si>
    <t>Administração Local</t>
  </si>
  <si>
    <t>Mobilização e Desmobilização</t>
  </si>
  <si>
    <t>Transporte de Material e Utensílios</t>
  </si>
  <si>
    <t>DESCRIÇÃO DOS SERVIÇOS</t>
  </si>
  <si>
    <t>30 DIAS</t>
  </si>
  <si>
    <t>60 DIAS</t>
  </si>
  <si>
    <t>90 DIAS</t>
  </si>
  <si>
    <t>120 DIAS</t>
  </si>
  <si>
    <t>150 DIAS</t>
  </si>
  <si>
    <t>180 DIAS</t>
  </si>
  <si>
    <t>PREV.</t>
  </si>
  <si>
    <t>EXEC.</t>
  </si>
  <si>
    <t>TOTAL ACUMULADO</t>
  </si>
  <si>
    <t>PERCENTUAL SIMPLES</t>
  </si>
  <si>
    <t>PERCENTUAL ACUMULADO</t>
  </si>
  <si>
    <t>Boa Vista - RR, 00 de mês de 0000.</t>
  </si>
  <si>
    <t>AUX.01</t>
  </si>
  <si>
    <t>%</t>
  </si>
  <si>
    <t>Engenheiro civil junior com encargos complementares</t>
  </si>
  <si>
    <t>Mestre de obra com encargos complementares</t>
  </si>
  <si>
    <t>AUX.02</t>
  </si>
  <si>
    <t>Descrição da composição</t>
  </si>
  <si>
    <t>Descrição</t>
  </si>
  <si>
    <t>AUX.03</t>
  </si>
  <si>
    <t>Transporte de Materiais</t>
  </si>
  <si>
    <t xml:space="preserve">DATA DE INÍCIO </t>
  </si>
  <si>
    <t>00/00/0000</t>
  </si>
  <si>
    <t>ANEXO A3 -  PLANILHA DE ORÇAMENTO SINTÉTICO</t>
  </si>
  <si>
    <t>ANEXO A4 - COMPOSIÇÕES DE CUSTOS AUXILIARES</t>
  </si>
  <si>
    <t>ANEXO A6 - COMPOSIÇÃO ANALÍTICA DO BDI</t>
  </si>
  <si>
    <t>ANEXO A7 - COMPOSIÇÃO DOS ENCARGOS SOCIAIS</t>
  </si>
  <si>
    <t>ANEXO A8 - CURVA "ABC" SERVIÇOS</t>
  </si>
  <si>
    <t>ANEXO A9 -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</si>
</sst>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0.0000"/>
    <numFmt numFmtId="165" formatCode="#,##0.00_ ;[Red]\-#,##0.00\ "/>
    <numFmt numFmtId="166" formatCode="##,##0.00%;\-##,##0.00%;&quot;-&quot;"/>
    <numFmt numFmtId="167" formatCode="#,##0.00;\-#,##0.00;&quot;-&quot;"/>
    <numFmt numFmtId="168" formatCode="#,##0.00_ ;[Red]\-#,##0.00\ ;&quot;-&quot;"/>
    <numFmt numFmtId="169" formatCode="#,##0.00%;\-#,##0.00%;&quot;-&quot;"/>
  </numFmts>
  <fonts count="44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Arial1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85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1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0" borderId="0" applyNumberFormat="0" applyBorder="0" applyAlignment="0" applyProtection="0"/>
    <xf numFmtId="0" fontId="13" fillId="5" borderId="0" applyNumberFormat="0" applyBorder="0" applyAlignment="0" applyProtection="0"/>
    <xf numFmtId="0" fontId="17" fillId="8" borderId="0" applyNumberFormat="0" applyBorder="0" applyAlignment="0" applyProtection="0"/>
    <xf numFmtId="0" fontId="14" fillId="24" borderId="15" applyNumberFormat="0" applyAlignment="0" applyProtection="0"/>
    <xf numFmtId="0" fontId="28" fillId="25" borderId="15" applyNumberFormat="0" applyAlignment="0" applyProtection="0"/>
    <xf numFmtId="0" fontId="15" fillId="26" borderId="16" applyNumberFormat="0" applyAlignment="0" applyProtection="0"/>
    <xf numFmtId="0" fontId="27" fillId="0" borderId="17" applyNumberFormat="0" applyFill="0" applyAlignment="0" applyProtection="0"/>
    <xf numFmtId="0" fontId="15" fillId="26" borderId="16" applyNumberFormat="0" applyAlignment="0" applyProtection="0"/>
    <xf numFmtId="0" fontId="12" fillId="27" borderId="0" applyNumberFormat="0" applyBorder="0" applyAlignment="0" applyProtection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0" fontId="12" fillId="28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21" fillId="15" borderId="15" applyNumberFormat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21" fillId="9" borderId="15" applyNumberFormat="0" applyAlignment="0" applyProtection="0"/>
    <xf numFmtId="0" fontId="22" fillId="0" borderId="21" applyNumberFormat="0" applyFill="0" applyAlignment="0" applyProtection="0"/>
    <xf numFmtId="0" fontId="29" fillId="15" borderId="0" applyNumberFormat="0" applyBorder="0" applyAlignment="0" applyProtection="0"/>
    <xf numFmtId="0" fontId="23" fillId="15" borderId="0" applyNumberFormat="0" applyBorder="0" applyAlignment="0" applyProtection="0"/>
    <xf numFmtId="0" fontId="10" fillId="12" borderId="22" applyNumberFormat="0" applyFont="0" applyAlignment="0" applyProtection="0"/>
    <xf numFmtId="0" fontId="11" fillId="12" borderId="22" applyNumberFormat="0" applyFont="0" applyAlignment="0" applyProtection="0"/>
    <xf numFmtId="0" fontId="24" fillId="24" borderId="23" applyNumberFormat="0" applyAlignment="0" applyProtection="0"/>
    <xf numFmtId="0" fontId="24" fillId="25" borderId="23" applyNumberFormat="0" applyAlignment="0" applyProtection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3" fillId="0" borderId="0" applyNumberFormat="0" applyFill="0" applyBorder="0" applyAlignment="0" applyProtection="0"/>
    <xf numFmtId="0" fontId="26" fillId="0" borderId="27" applyNumberFormat="0" applyFill="0" applyAlignment="0" applyProtection="0"/>
    <xf numFmtId="0" fontId="2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Fill="1"/>
    <xf numFmtId="4" fontId="7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8" fillId="29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29" borderId="1" xfId="0" applyFont="1" applyFill="1" applyBorder="1" applyAlignment="1">
      <alignment horizontal="left" vertical="center" wrapText="1"/>
    </xf>
    <xf numFmtId="0" fontId="8" fillId="0" borderId="0" xfId="0" applyFont="1"/>
    <xf numFmtId="0" fontId="38" fillId="0" borderId="0" xfId="0" applyFont="1"/>
    <xf numFmtId="10" fontId="5" fillId="0" borderId="1" xfId="0" applyNumberFormat="1" applyFont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right" vertical="center" wrapText="1"/>
    </xf>
    <xf numFmtId="10" fontId="5" fillId="29" borderId="1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wrapText="1"/>
    </xf>
    <xf numFmtId="0" fontId="38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right" vertical="center" wrapText="1"/>
    </xf>
    <xf numFmtId="0" fontId="38" fillId="0" borderId="0" xfId="0" applyFont="1" applyBorder="1"/>
    <xf numFmtId="0" fontId="35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7" fillId="2" borderId="1" xfId="0" applyFont="1" applyFill="1" applyBorder="1" applyAlignment="1">
      <alignment horizontal="left" vertical="center"/>
    </xf>
    <xf numFmtId="0" fontId="38" fillId="0" borderId="0" xfId="0" applyFont="1" applyBorder="1" applyAlignment="1">
      <alignment horizontal="left" vertical="top" wrapText="1"/>
    </xf>
    <xf numFmtId="0" fontId="8" fillId="29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right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vertical="top"/>
    </xf>
    <xf numFmtId="0" fontId="40" fillId="0" borderId="0" xfId="0" applyFont="1" applyBorder="1" applyAlignment="1">
      <alignment vertical="top" wrapText="1"/>
    </xf>
    <xf numFmtId="2" fontId="40" fillId="0" borderId="0" xfId="0" applyNumberFormat="1" applyFont="1" applyBorder="1" applyAlignment="1">
      <alignment horizontal="right" vertical="top"/>
    </xf>
    <xf numFmtId="0" fontId="40" fillId="0" borderId="0" xfId="0" applyFont="1" applyBorder="1" applyAlignment="1">
      <alignment horizontal="right" vertical="top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2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vertical="center" wrapText="1"/>
    </xf>
    <xf numFmtId="0" fontId="40" fillId="0" borderId="30" xfId="0" applyFont="1" applyBorder="1" applyAlignment="1">
      <alignment horizontal="left" vertical="top" wrapText="1"/>
    </xf>
    <xf numFmtId="0" fontId="40" fillId="0" borderId="31" xfId="0" applyFont="1" applyBorder="1" applyAlignment="1">
      <alignment horizontal="left" vertical="top" wrapText="1"/>
    </xf>
    <xf numFmtId="0" fontId="40" fillId="0" borderId="10" xfId="0" applyFont="1" applyBorder="1" applyAlignment="1">
      <alignment horizontal="left" vertical="top" wrapText="1"/>
    </xf>
    <xf numFmtId="0" fontId="40" fillId="0" borderId="29" xfId="0" applyFont="1" applyBorder="1" applyAlignment="1">
      <alignment horizontal="left" vertical="top" wrapText="1"/>
    </xf>
    <xf numFmtId="0" fontId="40" fillId="0" borderId="9" xfId="0" applyFont="1" applyBorder="1" applyAlignment="1">
      <alignment horizontal="left" vertical="top" wrapText="1"/>
    </xf>
    <xf numFmtId="49" fontId="36" fillId="0" borderId="1" xfId="0" applyNumberFormat="1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left" vertical="center" wrapText="1"/>
    </xf>
    <xf numFmtId="49" fontId="40" fillId="2" borderId="1" xfId="0" applyNumberFormat="1" applyFont="1" applyFill="1" applyBorder="1" applyAlignment="1">
      <alignment horizontal="left" vertical="center"/>
    </xf>
    <xf numFmtId="49" fontId="40" fillId="0" borderId="0" xfId="0" applyNumberFormat="1" applyFont="1" applyBorder="1" applyAlignment="1">
      <alignment horizontal="left" vertical="top" wrapText="1"/>
    </xf>
    <xf numFmtId="49" fontId="40" fillId="0" borderId="29" xfId="0" applyNumberFormat="1" applyFont="1" applyBorder="1" applyAlignment="1">
      <alignment horizontal="left" vertical="top" wrapText="1"/>
    </xf>
    <xf numFmtId="49" fontId="40" fillId="0" borderId="0" xfId="0" applyNumberFormat="1" applyFont="1" applyBorder="1" applyAlignment="1">
      <alignment vertical="top"/>
    </xf>
    <xf numFmtId="49" fontId="35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6" fillId="2" borderId="4" xfId="0" applyFont="1" applyFill="1" applyBorder="1" applyAlignment="1">
      <alignment horizontal="center" vertical="center"/>
    </xf>
    <xf numFmtId="2" fontId="34" fillId="2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right" vertical="center"/>
    </xf>
    <xf numFmtId="0" fontId="40" fillId="2" borderId="1" xfId="0" applyFont="1" applyFill="1" applyBorder="1" applyAlignment="1">
      <alignment vertical="center" wrapText="1"/>
    </xf>
    <xf numFmtId="0" fontId="40" fillId="2" borderId="1" xfId="0" applyFont="1" applyFill="1" applyBorder="1" applyAlignment="1">
      <alignment horizontal="center" vertical="center"/>
    </xf>
    <xf numFmtId="165" fontId="40" fillId="2" borderId="1" xfId="0" applyNumberFormat="1" applyFont="1" applyFill="1" applyBorder="1" applyAlignment="1">
      <alignment horizontal="right" vertical="center" wrapText="1"/>
    </xf>
    <xf numFmtId="165" fontId="36" fillId="2" borderId="1" xfId="0" applyNumberFormat="1" applyFont="1" applyFill="1" applyBorder="1" applyAlignment="1">
      <alignment horizontal="right" vertical="center" wrapText="1"/>
    </xf>
    <xf numFmtId="165" fontId="36" fillId="0" borderId="6" xfId="0" applyNumberFormat="1" applyFont="1" applyFill="1" applyBorder="1" applyAlignment="1">
      <alignment horizontal="right" vertical="center" wrapText="1"/>
    </xf>
    <xf numFmtId="165" fontId="36" fillId="0" borderId="1" xfId="0" applyNumberFormat="1" applyFont="1" applyFill="1" applyBorder="1" applyAlignment="1">
      <alignment horizontal="right" vertical="center" wrapText="1"/>
    </xf>
    <xf numFmtId="165" fontId="41" fillId="0" borderId="1" xfId="0" applyNumberFormat="1" applyFont="1" applyFill="1" applyBorder="1" applyAlignment="1">
      <alignment horizontal="right" vertical="center" wrapText="1"/>
    </xf>
    <xf numFmtId="165" fontId="36" fillId="0" borderId="2" xfId="0" applyNumberFormat="1" applyFont="1" applyFill="1" applyBorder="1" applyAlignment="1">
      <alignment horizontal="right" vertical="center" wrapText="1"/>
    </xf>
    <xf numFmtId="165" fontId="41" fillId="0" borderId="1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65" fontId="36" fillId="2" borderId="1" xfId="0" applyNumberFormat="1" applyFont="1" applyFill="1" applyBorder="1" applyAlignment="1">
      <alignment horizontal="right" vertical="center"/>
    </xf>
    <xf numFmtId="165" fontId="36" fillId="0" borderId="1" xfId="0" applyNumberFormat="1" applyFont="1" applyFill="1" applyBorder="1" applyAlignment="1">
      <alignment horizontal="right" vertical="center"/>
    </xf>
    <xf numFmtId="165" fontId="37" fillId="2" borderId="1" xfId="0" applyNumberFormat="1" applyFont="1" applyFill="1" applyBorder="1" applyAlignment="1">
      <alignment horizontal="right" vertical="center"/>
    </xf>
    <xf numFmtId="0" fontId="37" fillId="2" borderId="3" xfId="0" applyFont="1" applyFill="1" applyBorder="1" applyAlignment="1">
      <alignment horizontal="center" vertical="center"/>
    </xf>
    <xf numFmtId="0" fontId="37" fillId="2" borderId="11" xfId="0" applyFont="1" applyFill="1" applyBorder="1" applyAlignment="1">
      <alignment horizontal="center" vertical="center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2" fontId="34" fillId="2" borderId="8" xfId="0" applyNumberFormat="1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/>
    </xf>
    <xf numFmtId="10" fontId="36" fillId="2" borderId="4" xfId="2" applyNumberFormat="1" applyFont="1" applyFill="1" applyBorder="1" applyAlignment="1">
      <alignment horizontal="center" vertical="center"/>
    </xf>
    <xf numFmtId="10" fontId="36" fillId="2" borderId="2" xfId="2" applyNumberFormat="1" applyFont="1" applyFill="1" applyBorder="1" applyAlignment="1">
      <alignment horizontal="center" vertical="center"/>
    </xf>
    <xf numFmtId="10" fontId="36" fillId="0" borderId="6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7" fillId="0" borderId="0" xfId="0" applyFont="1" applyBorder="1" applyAlignment="1">
      <alignment vertical="top"/>
    </xf>
    <xf numFmtId="0" fontId="7" fillId="0" borderId="30" xfId="0" applyFont="1" applyBorder="1" applyAlignment="1">
      <alignment vertical="top"/>
    </xf>
    <xf numFmtId="0" fontId="7" fillId="0" borderId="31" xfId="0" applyFont="1" applyBorder="1" applyAlignment="1">
      <alignment vertical="top"/>
    </xf>
    <xf numFmtId="0" fontId="38" fillId="0" borderId="30" xfId="0" applyFont="1" applyBorder="1"/>
    <xf numFmtId="0" fontId="38" fillId="0" borderId="31" xfId="0" applyFont="1" applyBorder="1"/>
    <xf numFmtId="0" fontId="38" fillId="0" borderId="10" xfId="0" applyFont="1" applyBorder="1"/>
    <xf numFmtId="0" fontId="38" fillId="0" borderId="29" xfId="0" applyFont="1" applyBorder="1"/>
    <xf numFmtId="0" fontId="38" fillId="0" borderId="9" xfId="0" applyFont="1" applyBorder="1"/>
    <xf numFmtId="49" fontId="36" fillId="2" borderId="5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center" vertical="center" wrapText="1"/>
    </xf>
    <xf numFmtId="4" fontId="36" fillId="2" borderId="3" xfId="0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164" fontId="36" fillId="0" borderId="1" xfId="0" applyNumberFormat="1" applyFont="1" applyBorder="1" applyAlignment="1">
      <alignment horizontal="center" vertical="center" wrapText="1"/>
    </xf>
    <xf numFmtId="0" fontId="7" fillId="0" borderId="31" xfId="0" applyFont="1" applyFill="1" applyBorder="1" applyAlignment="1">
      <alignment vertical="center"/>
    </xf>
    <xf numFmtId="10" fontId="36" fillId="0" borderId="1" xfId="2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right" vertical="center" wrapText="1"/>
    </xf>
    <xf numFmtId="0" fontId="7" fillId="0" borderId="30" xfId="0" applyFont="1" applyFill="1" applyBorder="1" applyAlignment="1">
      <alignment vertical="center"/>
    </xf>
    <xf numFmtId="0" fontId="0" fillId="0" borderId="3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31" xfId="0" applyFill="1" applyBorder="1"/>
    <xf numFmtId="0" fontId="0" fillId="0" borderId="30" xfId="0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31" xfId="0" applyBorder="1"/>
    <xf numFmtId="0" fontId="0" fillId="0" borderId="10" xfId="0" applyBorder="1" applyAlignment="1">
      <alignment horizontal="center"/>
    </xf>
    <xf numFmtId="0" fontId="0" fillId="0" borderId="29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0" fillId="0" borderId="9" xfId="0" applyBorder="1" applyAlignment="1">
      <alignment horizontal="center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right" vertical="center" wrapText="1"/>
    </xf>
    <xf numFmtId="165" fontId="36" fillId="0" borderId="3" xfId="0" applyNumberFormat="1" applyFont="1" applyBorder="1" applyAlignment="1">
      <alignment horizontal="right" vertical="center" wrapText="1"/>
    </xf>
    <xf numFmtId="165" fontId="37" fillId="0" borderId="1" xfId="0" applyNumberFormat="1" applyFont="1" applyFill="1" applyBorder="1" applyAlignment="1">
      <alignment horizontal="right" vertical="center" wrapText="1"/>
    </xf>
    <xf numFmtId="165" fontId="37" fillId="2" borderId="1" xfId="0" applyNumberFormat="1" applyFont="1" applyFill="1" applyBorder="1" applyAlignment="1">
      <alignment horizontal="right" vertical="center" wrapText="1"/>
    </xf>
    <xf numFmtId="10" fontId="36" fillId="0" borderId="1" xfId="2" applyNumberFormat="1" applyFont="1" applyFill="1" applyBorder="1" applyAlignment="1">
      <alignment horizontal="right" vertical="center"/>
    </xf>
    <xf numFmtId="165" fontId="37" fillId="2" borderId="6" xfId="0" applyNumberFormat="1" applyFont="1" applyFill="1" applyBorder="1" applyAlignment="1">
      <alignment horizontal="right" vertical="center"/>
    </xf>
    <xf numFmtId="10" fontId="36" fillId="0" borderId="6" xfId="2" applyNumberFormat="1" applyFont="1" applyFill="1" applyBorder="1" applyAlignment="1">
      <alignment horizontal="right" vertical="center"/>
    </xf>
    <xf numFmtId="0" fontId="35" fillId="0" borderId="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9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10" fontId="36" fillId="2" borderId="4" xfId="2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40" fillId="0" borderId="0" xfId="0" applyFont="1"/>
    <xf numFmtId="0" fontId="37" fillId="2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/>
    <xf numFmtId="166" fontId="40" fillId="0" borderId="6" xfId="2" applyNumberFormat="1" applyFont="1" applyFill="1" applyBorder="1" applyAlignment="1">
      <alignment horizontal="right" vertical="center"/>
    </xf>
    <xf numFmtId="167" fontId="40" fillId="0" borderId="8" xfId="0" applyNumberFormat="1" applyFont="1" applyBorder="1" applyAlignment="1">
      <alignment horizontal="right"/>
    </xf>
    <xf numFmtId="4" fontId="40" fillId="0" borderId="0" xfId="0" applyNumberFormat="1" applyFont="1" applyFill="1" applyBorder="1" applyAlignment="1">
      <alignment horizontal="left"/>
    </xf>
    <xf numFmtId="166" fontId="40" fillId="0" borderId="7" xfId="2" applyNumberFormat="1" applyFont="1" applyFill="1" applyBorder="1" applyAlignment="1">
      <alignment horizontal="right" vertical="center"/>
    </xf>
    <xf numFmtId="167" fontId="40" fillId="0" borderId="7" xfId="0" applyNumberFormat="1" applyFont="1" applyBorder="1" applyAlignment="1">
      <alignment horizontal="right"/>
    </xf>
    <xf numFmtId="0" fontId="34" fillId="2" borderId="1" xfId="0" applyFont="1" applyFill="1" applyBorder="1" applyAlignment="1">
      <alignment horizontal="left" vertical="center"/>
    </xf>
    <xf numFmtId="168" fontId="40" fillId="0" borderId="8" xfId="0" applyNumberFormat="1" applyFont="1" applyBorder="1" applyAlignment="1">
      <alignment horizontal="right" vertical="center"/>
    </xf>
    <xf numFmtId="0" fontId="40" fillId="0" borderId="0" xfId="0" applyFont="1" applyAlignment="1">
      <alignment horizontal="left"/>
    </xf>
    <xf numFmtId="0" fontId="40" fillId="0" borderId="0" xfId="0" applyFont="1" applyBorder="1"/>
    <xf numFmtId="168" fontId="40" fillId="0" borderId="1" xfId="0" applyNumberFormat="1" applyFont="1" applyBorder="1" applyAlignment="1">
      <alignment horizontal="right" vertical="center"/>
    </xf>
    <xf numFmtId="10" fontId="40" fillId="0" borderId="0" xfId="0" applyNumberFormat="1" applyFont="1" applyBorder="1"/>
    <xf numFmtId="169" fontId="40" fillId="0" borderId="1" xfId="0" applyNumberFormat="1" applyFont="1" applyBorder="1"/>
    <xf numFmtId="169" fontId="40" fillId="0" borderId="1" xfId="2" applyNumberFormat="1" applyFont="1" applyBorder="1"/>
    <xf numFmtId="2" fontId="40" fillId="0" borderId="0" xfId="0" applyNumberFormat="1" applyFont="1" applyBorder="1"/>
    <xf numFmtId="0" fontId="40" fillId="0" borderId="30" xfId="0" applyFont="1" applyBorder="1" applyAlignment="1">
      <alignment horizontal="center" vertical="center"/>
    </xf>
    <xf numFmtId="10" fontId="40" fillId="0" borderId="31" xfId="0" applyNumberFormat="1" applyFont="1" applyBorder="1"/>
    <xf numFmtId="4" fontId="40" fillId="0" borderId="0" xfId="0" applyNumberFormat="1" applyFont="1" applyFill="1" applyBorder="1"/>
    <xf numFmtId="4" fontId="40" fillId="0" borderId="31" xfId="0" applyNumberFormat="1" applyFont="1" applyFill="1" applyBorder="1"/>
    <xf numFmtId="0" fontId="40" fillId="0" borderId="31" xfId="0" applyFont="1" applyFill="1" applyBorder="1"/>
    <xf numFmtId="0" fontId="40" fillId="0" borderId="10" xfId="0" applyFont="1" applyBorder="1" applyAlignment="1">
      <alignment horizontal="center" vertical="center"/>
    </xf>
    <xf numFmtId="0" fontId="40" fillId="0" borderId="29" xfId="0" applyFont="1" applyBorder="1"/>
    <xf numFmtId="10" fontId="40" fillId="0" borderId="29" xfId="2" applyNumberFormat="1" applyFont="1" applyFill="1" applyBorder="1" applyAlignment="1">
      <alignment horizontal="right" vertical="center"/>
    </xf>
    <xf numFmtId="10" fontId="40" fillId="0" borderId="9" xfId="2" applyNumberFormat="1" applyFont="1" applyFill="1" applyBorder="1" applyAlignment="1">
      <alignment horizontal="right" vertical="center"/>
    </xf>
    <xf numFmtId="0" fontId="40" fillId="0" borderId="0" xfId="0" applyFont="1" applyAlignment="1">
      <alignment horizontal="center" vertical="center"/>
    </xf>
    <xf numFmtId="4" fontId="37" fillId="0" borderId="29" xfId="0" applyNumberFormat="1" applyFont="1" applyFill="1" applyBorder="1" applyAlignment="1">
      <alignment horizontal="right" vertical="center" wrapText="1"/>
    </xf>
    <xf numFmtId="4" fontId="37" fillId="0" borderId="9" xfId="0" applyNumberFormat="1" applyFont="1" applyFill="1" applyBorder="1" applyAlignment="1">
      <alignment horizontal="right" vertical="center" wrapText="1"/>
    </xf>
    <xf numFmtId="165" fontId="37" fillId="0" borderId="31" xfId="0" applyNumberFormat="1" applyFont="1" applyFill="1" applyBorder="1" applyAlignment="1">
      <alignment horizontal="right" vertical="center" wrapText="1"/>
    </xf>
    <xf numFmtId="0" fontId="40" fillId="0" borderId="30" xfId="0" applyFont="1" applyBorder="1" applyAlignment="1">
      <alignment horizontal="center" vertical="top" wrapText="1"/>
    </xf>
    <xf numFmtId="0" fontId="40" fillId="0" borderId="0" xfId="0" applyFont="1" applyBorder="1" applyAlignment="1">
      <alignment horizontal="center" vertical="top" wrapText="1"/>
    </xf>
    <xf numFmtId="0" fontId="40" fillId="0" borderId="31" xfId="0" applyFont="1" applyBorder="1" applyAlignment="1">
      <alignment horizontal="center" vertical="top" wrapText="1"/>
    </xf>
    <xf numFmtId="0" fontId="40" fillId="0" borderId="11" xfId="0" applyFont="1" applyBorder="1" applyAlignment="1">
      <alignment horizontal="left" vertical="top" wrapText="1"/>
    </xf>
    <xf numFmtId="0" fontId="40" fillId="0" borderId="12" xfId="0" applyFont="1" applyBorder="1" applyAlignment="1">
      <alignment horizontal="left" vertical="top" wrapText="1"/>
    </xf>
    <xf numFmtId="0" fontId="40" fillId="0" borderId="28" xfId="0" applyFont="1" applyBorder="1" applyAlignment="1">
      <alignment horizontal="left" vertical="top" wrapText="1"/>
    </xf>
    <xf numFmtId="0" fontId="37" fillId="2" borderId="3" xfId="0" applyFont="1" applyFill="1" applyBorder="1" applyAlignment="1">
      <alignment horizontal="left" vertical="center"/>
    </xf>
    <xf numFmtId="0" fontId="37" fillId="2" borderId="2" xfId="0" applyFont="1" applyFill="1" applyBorder="1" applyAlignment="1">
      <alignment horizontal="left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4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/>
    </xf>
    <xf numFmtId="0" fontId="37" fillId="2" borderId="11" xfId="0" applyFont="1" applyFill="1" applyBorder="1" applyAlignment="1">
      <alignment horizontal="center" vertical="center"/>
    </xf>
    <xf numFmtId="0" fontId="37" fillId="2" borderId="28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0" fontId="36" fillId="0" borderId="28" xfId="0" applyFont="1" applyFill="1" applyBorder="1" applyAlignment="1">
      <alignment horizontal="center" vertical="center"/>
    </xf>
    <xf numFmtId="0" fontId="34" fillId="2" borderId="3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/>
    </xf>
    <xf numFmtId="0" fontId="36" fillId="0" borderId="13" xfId="0" applyFont="1" applyFill="1" applyBorder="1" applyAlignment="1">
      <alignment horizontal="left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32" xfId="0" applyFont="1" applyFill="1" applyBorder="1" applyAlignment="1">
      <alignment horizontal="left" vertical="center" wrapText="1"/>
    </xf>
    <xf numFmtId="4" fontId="36" fillId="0" borderId="1" xfId="0" applyNumberFormat="1" applyFont="1" applyFill="1" applyBorder="1" applyAlignment="1">
      <alignment horizontal="right" vertical="center" wrapText="1"/>
    </xf>
    <xf numFmtId="4" fontId="37" fillId="0" borderId="1" xfId="0" applyNumberFormat="1" applyFont="1" applyFill="1" applyBorder="1" applyAlignment="1">
      <alignment horizontal="right" vertical="center" wrapText="1"/>
    </xf>
    <xf numFmtId="0" fontId="36" fillId="0" borderId="1" xfId="0" applyFont="1" applyBorder="1" applyAlignment="1">
      <alignment horizontal="right" vertical="center" wrapText="1"/>
    </xf>
    <xf numFmtId="0" fontId="36" fillId="0" borderId="3" xfId="0" applyFont="1" applyBorder="1" applyAlignment="1">
      <alignment horizontal="right" vertical="center" wrapText="1"/>
    </xf>
    <xf numFmtId="0" fontId="36" fillId="0" borderId="4" xfId="0" applyFont="1" applyBorder="1" applyAlignment="1">
      <alignment horizontal="right" vertical="center" wrapText="1"/>
    </xf>
    <xf numFmtId="0" fontId="36" fillId="0" borderId="2" xfId="0" applyFont="1" applyBorder="1" applyAlignment="1">
      <alignment horizontal="right" vertical="center" wrapText="1"/>
    </xf>
    <xf numFmtId="0" fontId="36" fillId="0" borderId="12" xfId="0" applyFont="1" applyBorder="1" applyAlignment="1">
      <alignment horizontal="right" vertical="center" wrapText="1"/>
    </xf>
    <xf numFmtId="0" fontId="36" fillId="0" borderId="28" xfId="0" applyFont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7" fillId="0" borderId="28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 vertical="top" wrapText="1"/>
    </xf>
    <xf numFmtId="0" fontId="7" fillId="0" borderId="2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28" xfId="0" applyFont="1" applyBorder="1" applyAlignment="1">
      <alignment horizontal="left" vertical="top" wrapText="1"/>
    </xf>
    <xf numFmtId="0" fontId="38" fillId="0" borderId="0" xfId="0" applyFont="1" applyBorder="1" applyAlignment="1">
      <alignment horizontal="left" vertical="top" wrapText="1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justify" vertical="top" wrapText="1"/>
    </xf>
    <xf numFmtId="49" fontId="8" fillId="0" borderId="0" xfId="0" applyNumberFormat="1" applyFont="1" applyAlignment="1">
      <alignment horizontal="justify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28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38" fillId="0" borderId="12" xfId="0" applyFont="1" applyBorder="1" applyAlignment="1">
      <alignment horizontal="left" vertical="top" wrapText="1"/>
    </xf>
    <xf numFmtId="0" fontId="42" fillId="0" borderId="29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8" fillId="29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31" xfId="0" applyFont="1" applyBorder="1" applyAlignment="1">
      <alignment horizontal="left" vertical="top" wrapTex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8" xfId="0" applyFont="1" applyFill="1" applyBorder="1" applyAlignment="1">
      <alignment horizontal="center" vertical="center" wrapText="1"/>
    </xf>
    <xf numFmtId="0" fontId="41" fillId="2" borderId="6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right" vertical="center"/>
    </xf>
    <xf numFmtId="0" fontId="34" fillId="2" borderId="4" xfId="0" applyFont="1" applyFill="1" applyBorder="1" applyAlignment="1">
      <alignment horizontal="right" vertical="center"/>
    </xf>
    <xf numFmtId="0" fontId="34" fillId="2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0" fillId="0" borderId="11" xfId="0" applyFont="1" applyBorder="1" applyAlignment="1">
      <alignment horizontal="left" vertical="center"/>
    </xf>
    <xf numFmtId="0" fontId="40" fillId="0" borderId="12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36" fillId="0" borderId="10" xfId="0" applyFont="1" applyBorder="1" applyAlignment="1">
      <alignment horizontal="left" vertical="top" wrapText="1"/>
    </xf>
    <xf numFmtId="0" fontId="36" fillId="0" borderId="29" xfId="0" applyFont="1" applyBorder="1" applyAlignment="1">
      <alignment horizontal="left" vertical="top" wrapText="1"/>
    </xf>
    <xf numFmtId="0" fontId="36" fillId="0" borderId="9" xfId="0" applyFont="1" applyBorder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vertical="center" wrapText="1"/>
    </xf>
    <xf numFmtId="44" fontId="40" fillId="0" borderId="6" xfId="0" applyNumberFormat="1" applyFont="1" applyFill="1" applyBorder="1" applyAlignment="1">
      <alignment horizontal="right" vertical="center"/>
    </xf>
    <xf numFmtId="44" fontId="40" fillId="0" borderId="7" xfId="0" applyNumberFormat="1" applyFont="1" applyFill="1" applyBorder="1" applyAlignment="1">
      <alignment horizontal="right" vertical="center"/>
    </xf>
    <xf numFmtId="44" fontId="40" fillId="0" borderId="8" xfId="0" applyNumberFormat="1" applyFont="1" applyFill="1" applyBorder="1" applyAlignment="1">
      <alignment horizontal="right" vertical="center"/>
    </xf>
    <xf numFmtId="0" fontId="40" fillId="0" borderId="11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34" fillId="2" borderId="11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center" vertical="center"/>
    </xf>
    <xf numFmtId="0" fontId="34" fillId="2" borderId="10" xfId="0" applyFont="1" applyFill="1" applyBorder="1" applyAlignment="1">
      <alignment horizontal="center" vertical="center"/>
    </xf>
    <xf numFmtId="0" fontId="34" fillId="2" borderId="9" xfId="0" applyFont="1" applyFill="1" applyBorder="1" applyAlignment="1">
      <alignment horizontal="center" vertical="center"/>
    </xf>
    <xf numFmtId="44" fontId="34" fillId="2" borderId="6" xfId="0" applyNumberFormat="1" applyFont="1" applyFill="1" applyBorder="1" applyAlignment="1">
      <alignment horizontal="center" vertical="center"/>
    </xf>
    <xf numFmtId="44" fontId="34" fillId="2" borderId="7" xfId="0" applyNumberFormat="1" applyFont="1" applyFill="1" applyBorder="1" applyAlignment="1">
      <alignment horizontal="center" vertical="center"/>
    </xf>
    <xf numFmtId="44" fontId="34" fillId="2" borderId="8" xfId="0" applyNumberFormat="1" applyFont="1" applyFill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8" xfId="0" applyFont="1" applyBorder="1" applyAlignment="1">
      <alignment vertical="center" wrapText="1"/>
    </xf>
    <xf numFmtId="0" fontId="40" fillId="0" borderId="30" xfId="0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/>
    </xf>
    <xf numFmtId="44" fontId="40" fillId="0" borderId="1" xfId="0" applyNumberFormat="1" applyFont="1" applyFill="1" applyBorder="1" applyAlignment="1">
      <alignment horizontal="right" vertical="center"/>
    </xf>
    <xf numFmtId="0" fontId="40" fillId="0" borderId="3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</cellXfs>
  <cellStyles count="85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Ênfase1 2" xfId="34"/>
    <cellStyle name="60% - Ênfase2 2" xfId="35"/>
    <cellStyle name="60% - Ênfase3 2" xfId="36"/>
    <cellStyle name="60% - Ênfase4 2" xfId="37"/>
    <cellStyle name="60% - Ênfase5 2" xfId="38"/>
    <cellStyle name="60% - Ênfase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om 2" xfId="47"/>
    <cellStyle name="Calculation" xfId="48"/>
    <cellStyle name="Cálculo 2" xfId="49"/>
    <cellStyle name="Célula de Verificação 2" xfId="50"/>
    <cellStyle name="Célula Vinculada 2" xfId="51"/>
    <cellStyle name="Check Cell" xfId="52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to 2" xfId="66"/>
    <cellStyle name="Input" xfId="67"/>
    <cellStyle name="Linked Cell" xfId="68"/>
    <cellStyle name="Neutra 2" xfId="69"/>
    <cellStyle name="Neutral" xfId="70"/>
    <cellStyle name="Normal" xfId="0" builtinId="0"/>
    <cellStyle name="Normal 2" xfId="1"/>
    <cellStyle name="Normal 3" xfId="3"/>
    <cellStyle name="Nota 2" xfId="71"/>
    <cellStyle name="Note" xfId="72"/>
    <cellStyle name="Output" xfId="73"/>
    <cellStyle name="Porcentagem" xfId="2" builtinId="5"/>
    <cellStyle name="Saída 2" xfId="74"/>
    <cellStyle name="Texto de Aviso 2" xfId="75"/>
    <cellStyle name="Texto Explicativo 2" xfId="76"/>
    <cellStyle name="Title" xfId="77"/>
    <cellStyle name="Título 1 2" xfId="79"/>
    <cellStyle name="Título 2 2" xfId="80"/>
    <cellStyle name="Título 3 2" xfId="81"/>
    <cellStyle name="Título 4 2" xfId="82"/>
    <cellStyle name="Título 5" xfId="78"/>
    <cellStyle name="Total 2" xfId="83"/>
    <cellStyle name="Warning Text" xfId="84"/>
  </cellStyles>
  <dxfs count="3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7</xdr:row>
      <xdr:rowOff>38100</xdr:rowOff>
    </xdr:from>
    <xdr:to>
      <xdr:col>4</xdr:col>
      <xdr:colOff>885825</xdr:colOff>
      <xdr:row>7</xdr:row>
      <xdr:rowOff>542925</xdr:rowOff>
    </xdr:to>
    <xdr:pic>
      <xdr:nvPicPr>
        <xdr:cNvPr id="2" name="Imagem 1"/>
        <xdr:cNvPicPr/>
      </xdr:nvPicPr>
      <xdr:blipFill rotWithShape="1">
        <a:blip xmlns:r="http://schemas.openxmlformats.org/officeDocument/2006/relationships" r:embed="rId1"/>
        <a:srcRect l="37078" t="64407" r="30170" b="29196"/>
        <a:stretch/>
      </xdr:blipFill>
      <xdr:spPr bwMode="auto">
        <a:xfrm>
          <a:off x="1123951" y="1400175"/>
          <a:ext cx="4124324" cy="5048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S%20PLANILHAS%20PROPO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PROPOSTA"/>
      <sheetName val="MODELO COMPOSIÇÕES AUXILIARES"/>
      <sheetName val="MODELO BDI"/>
      <sheetName val="MODELO ENCARGOS SOCIAIS"/>
      <sheetName val="MODELO CURVA ABC SERVICOS"/>
      <sheetName val="MODELO CRONOGRAMA"/>
    </sheetNames>
    <sheetDataSet>
      <sheetData sheetId="0">
        <row r="3">
          <cell r="A3" t="str">
            <v>OBJETO</v>
          </cell>
          <cell r="C3" t="str">
            <v>Descrição do objeto da contratação</v>
          </cell>
        </row>
        <row r="4">
          <cell r="A4" t="str">
            <v xml:space="preserve">LOCAL: </v>
          </cell>
          <cell r="C4" t="str">
            <v>Endereço do local da obra ou serviço</v>
          </cell>
        </row>
        <row r="5">
          <cell r="A5" t="str">
            <v>CONTRATADA:</v>
          </cell>
          <cell r="C5" t="str">
            <v>Razão Social ou Nome Fantasia  - CNPJ 00.000.000/0000-00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view="pageLayout" topLeftCell="A10" zoomScale="130" zoomScaleNormal="160" zoomScaleSheetLayoutView="115" zoomScalePageLayoutView="130" workbookViewId="0">
      <selection activeCell="E168" sqref="E168:E173"/>
    </sheetView>
  </sheetViews>
  <sheetFormatPr defaultRowHeight="11.25" customHeight="1" outlineLevelRow="1"/>
  <cols>
    <col min="1" max="1" width="4.7109375" style="45" bestFit="1" customWidth="1"/>
    <col min="2" max="2" width="8.28515625" style="61" bestFit="1" customWidth="1"/>
    <col min="3" max="3" width="35.7109375" style="49" customWidth="1"/>
    <col min="4" max="4" width="4" style="45" customWidth="1"/>
    <col min="5" max="5" width="9.7109375" style="47" customWidth="1"/>
    <col min="6" max="8" width="9.7109375" style="48" customWidth="1"/>
    <col min="9" max="16384" width="9.140625" style="12"/>
  </cols>
  <sheetData>
    <row r="1" spans="1:8" ht="22.5" customHeight="1">
      <c r="A1" s="189" t="s">
        <v>291</v>
      </c>
      <c r="B1" s="189"/>
      <c r="C1" s="189"/>
      <c r="D1" s="189"/>
      <c r="E1" s="189"/>
      <c r="F1" s="189"/>
      <c r="G1" s="189"/>
      <c r="H1" s="189"/>
    </row>
    <row r="2" spans="1:8" ht="11.25" customHeight="1">
      <c r="A2" s="177" t="s">
        <v>235</v>
      </c>
      <c r="B2" s="178"/>
      <c r="C2" s="179" t="s">
        <v>241</v>
      </c>
      <c r="D2" s="180"/>
      <c r="E2" s="180"/>
      <c r="F2" s="180"/>
      <c r="G2" s="180"/>
      <c r="H2" s="181"/>
    </row>
    <row r="3" spans="1:8" ht="11.25" customHeight="1">
      <c r="A3" s="177" t="s">
        <v>234</v>
      </c>
      <c r="B3" s="178"/>
      <c r="C3" s="179" t="s">
        <v>232</v>
      </c>
      <c r="D3" s="180"/>
      <c r="E3" s="180"/>
      <c r="F3" s="180"/>
      <c r="G3" s="180"/>
      <c r="H3" s="181"/>
    </row>
    <row r="4" spans="1:8" ht="11.25" customHeight="1">
      <c r="A4" s="177" t="s">
        <v>227</v>
      </c>
      <c r="B4" s="178"/>
      <c r="C4" s="179" t="s">
        <v>233</v>
      </c>
      <c r="D4" s="180"/>
      <c r="E4" s="180"/>
      <c r="F4" s="180"/>
      <c r="G4" s="180"/>
      <c r="H4" s="181"/>
    </row>
    <row r="5" spans="1:8" ht="11.25" customHeight="1">
      <c r="A5" s="177" t="s">
        <v>229</v>
      </c>
      <c r="B5" s="178"/>
      <c r="C5" s="179" t="s">
        <v>239</v>
      </c>
      <c r="D5" s="180"/>
      <c r="E5" s="180"/>
      <c r="F5" s="180"/>
      <c r="G5" s="180"/>
      <c r="H5" s="181"/>
    </row>
    <row r="6" spans="1:8" ht="11.25" customHeight="1">
      <c r="A6" s="182" t="s">
        <v>240</v>
      </c>
      <c r="B6" s="183"/>
      <c r="C6" s="184" t="s">
        <v>238</v>
      </c>
      <c r="D6" s="185"/>
      <c r="E6" s="80" t="s">
        <v>231</v>
      </c>
      <c r="F6" s="87">
        <v>0.25</v>
      </c>
      <c r="G6" s="80" t="s">
        <v>237</v>
      </c>
      <c r="H6" s="87">
        <v>0</v>
      </c>
    </row>
    <row r="7" spans="1:8" ht="11.25" customHeight="1">
      <c r="A7" s="79"/>
      <c r="B7" s="84"/>
      <c r="C7" s="63"/>
      <c r="D7" s="63"/>
      <c r="E7" s="84"/>
      <c r="F7" s="85"/>
      <c r="G7" s="84"/>
      <c r="H7" s="86"/>
    </row>
    <row r="8" spans="1:8" ht="11.25" customHeight="1">
      <c r="A8" s="82" t="s">
        <v>0</v>
      </c>
      <c r="B8" s="81" t="s">
        <v>13</v>
      </c>
      <c r="C8" s="82" t="s">
        <v>1</v>
      </c>
      <c r="D8" s="82" t="s">
        <v>6</v>
      </c>
      <c r="E8" s="83" t="s">
        <v>236</v>
      </c>
      <c r="F8" s="83" t="s">
        <v>225</v>
      </c>
      <c r="G8" s="83" t="s">
        <v>226</v>
      </c>
      <c r="H8" s="83" t="s">
        <v>198</v>
      </c>
    </row>
    <row r="9" spans="1:8" ht="11.25" customHeight="1">
      <c r="A9" s="65">
        <v>1</v>
      </c>
      <c r="B9" s="57"/>
      <c r="C9" s="66" t="s">
        <v>262</v>
      </c>
      <c r="D9" s="67"/>
      <c r="E9" s="68"/>
      <c r="F9" s="68"/>
      <c r="G9" s="69"/>
      <c r="H9" s="76">
        <f>SUM(H10:H12)</f>
        <v>1.25</v>
      </c>
    </row>
    <row r="10" spans="1:8" ht="11.25" customHeight="1" outlineLevel="1">
      <c r="A10" s="32" t="s">
        <v>3</v>
      </c>
      <c r="B10" s="55" t="s">
        <v>210</v>
      </c>
      <c r="C10" s="34" t="s">
        <v>264</v>
      </c>
      <c r="D10" s="33" t="s">
        <v>16</v>
      </c>
      <c r="E10" s="70">
        <v>1</v>
      </c>
      <c r="F10" s="71">
        <v>1</v>
      </c>
      <c r="G10" s="71">
        <f>ROUND(F10*(1+$F$6),2)</f>
        <v>1.25</v>
      </c>
      <c r="H10" s="77">
        <f>ROUND(E10*G10,2)</f>
        <v>1.25</v>
      </c>
    </row>
    <row r="11" spans="1:8" ht="11.25" customHeight="1" outlineLevel="1">
      <c r="A11" s="32" t="s">
        <v>2</v>
      </c>
      <c r="B11" s="56" t="s">
        <v>211</v>
      </c>
      <c r="C11" s="34" t="s">
        <v>265</v>
      </c>
      <c r="D11" s="35" t="s">
        <v>19</v>
      </c>
      <c r="E11" s="72">
        <v>1</v>
      </c>
      <c r="F11" s="73">
        <v>0</v>
      </c>
      <c r="G11" s="71">
        <f t="shared" ref="G11:G12" si="0">ROUND(F11*(1+$F$6),2)</f>
        <v>0</v>
      </c>
      <c r="H11" s="77">
        <f t="shared" ref="H11:H12" si="1">ROUND(E11*G11,2)</f>
        <v>0</v>
      </c>
    </row>
    <row r="12" spans="1:8" ht="11.25" customHeight="1" outlineLevel="1">
      <c r="A12" s="32" t="s">
        <v>7</v>
      </c>
      <c r="B12" s="56" t="s">
        <v>263</v>
      </c>
      <c r="C12" s="34" t="s">
        <v>266</v>
      </c>
      <c r="D12" s="37" t="s">
        <v>17</v>
      </c>
      <c r="E12" s="74">
        <v>1</v>
      </c>
      <c r="F12" s="73">
        <v>0</v>
      </c>
      <c r="G12" s="71">
        <f t="shared" si="0"/>
        <v>0</v>
      </c>
      <c r="H12" s="77">
        <f t="shared" si="1"/>
        <v>0</v>
      </c>
    </row>
    <row r="13" spans="1:8" ht="11.25" customHeight="1">
      <c r="A13" s="65">
        <v>2</v>
      </c>
      <c r="B13" s="57"/>
      <c r="C13" s="66" t="s">
        <v>204</v>
      </c>
      <c r="D13" s="67"/>
      <c r="E13" s="68"/>
      <c r="F13" s="68"/>
      <c r="G13" s="69"/>
      <c r="H13" s="76">
        <f>SUM(H14:H16)</f>
        <v>0</v>
      </c>
    </row>
    <row r="14" spans="1:8" ht="11.25" customHeight="1" outlineLevel="1">
      <c r="A14" s="32" t="s">
        <v>9</v>
      </c>
      <c r="B14" s="55" t="s">
        <v>224</v>
      </c>
      <c r="C14" s="34" t="s">
        <v>203</v>
      </c>
      <c r="D14" s="33" t="s">
        <v>16</v>
      </c>
      <c r="E14" s="70">
        <v>1</v>
      </c>
      <c r="F14" s="71">
        <v>0</v>
      </c>
      <c r="G14" s="71">
        <f t="shared" ref="G14:G16" si="2">ROUND(F14*(1+$F$6),2)</f>
        <v>0</v>
      </c>
      <c r="H14" s="77">
        <f t="shared" ref="H14:H16" si="3">ROUND(E14*G14,2)</f>
        <v>0</v>
      </c>
    </row>
    <row r="15" spans="1:8" ht="11.25" customHeight="1" outlineLevel="1">
      <c r="A15" s="32" t="s">
        <v>12</v>
      </c>
      <c r="B15" s="56" t="s">
        <v>202</v>
      </c>
      <c r="C15" s="34" t="s">
        <v>203</v>
      </c>
      <c r="D15" s="35" t="s">
        <v>19</v>
      </c>
      <c r="E15" s="72">
        <v>1</v>
      </c>
      <c r="F15" s="73">
        <v>0</v>
      </c>
      <c r="G15" s="71">
        <f t="shared" si="2"/>
        <v>0</v>
      </c>
      <c r="H15" s="77">
        <f t="shared" si="3"/>
        <v>0</v>
      </c>
    </row>
    <row r="16" spans="1:8" ht="11.25" customHeight="1" outlineLevel="1">
      <c r="A16" s="32" t="s">
        <v>20</v>
      </c>
      <c r="B16" s="56" t="s">
        <v>202</v>
      </c>
      <c r="C16" s="34" t="s">
        <v>203</v>
      </c>
      <c r="D16" s="37" t="s">
        <v>17</v>
      </c>
      <c r="E16" s="74">
        <v>1</v>
      </c>
      <c r="F16" s="73">
        <v>0</v>
      </c>
      <c r="G16" s="71">
        <f t="shared" si="2"/>
        <v>0</v>
      </c>
      <c r="H16" s="77">
        <f t="shared" si="3"/>
        <v>0</v>
      </c>
    </row>
    <row r="17" spans="1:8" ht="11.25" customHeight="1">
      <c r="A17" s="65">
        <v>3</v>
      </c>
      <c r="B17" s="57"/>
      <c r="C17" s="66" t="s">
        <v>204</v>
      </c>
      <c r="D17" s="67"/>
      <c r="E17" s="68"/>
      <c r="F17" s="68"/>
      <c r="G17" s="69"/>
      <c r="H17" s="76">
        <f>SUM(H18:H22)</f>
        <v>0</v>
      </c>
    </row>
    <row r="18" spans="1:8" ht="11.25" customHeight="1" outlineLevel="1">
      <c r="A18" s="32" t="s">
        <v>21</v>
      </c>
      <c r="B18" s="56" t="s">
        <v>202</v>
      </c>
      <c r="C18" s="34" t="s">
        <v>206</v>
      </c>
      <c r="D18" s="35"/>
      <c r="E18" s="72"/>
      <c r="F18" s="73"/>
      <c r="G18" s="71">
        <f t="shared" ref="G18:G22" si="4">ROUND(F18*(1+$F$6),2)</f>
        <v>0</v>
      </c>
      <c r="H18" s="77">
        <f t="shared" ref="H18:H22" si="5">ROUND(E18*G18,2)</f>
        <v>0</v>
      </c>
    </row>
    <row r="19" spans="1:8" ht="11.25" customHeight="1" outlineLevel="1">
      <c r="A19" s="32" t="s">
        <v>205</v>
      </c>
      <c r="B19" s="55" t="s">
        <v>202</v>
      </c>
      <c r="C19" s="34" t="s">
        <v>203</v>
      </c>
      <c r="D19" s="37" t="s">
        <v>17</v>
      </c>
      <c r="E19" s="74">
        <v>1</v>
      </c>
      <c r="F19" s="73">
        <v>0</v>
      </c>
      <c r="G19" s="71">
        <f t="shared" si="4"/>
        <v>0</v>
      </c>
      <c r="H19" s="77">
        <f t="shared" si="5"/>
        <v>0</v>
      </c>
    </row>
    <row r="20" spans="1:8" ht="11.25" customHeight="1" outlineLevel="1">
      <c r="A20" s="32" t="s">
        <v>207</v>
      </c>
      <c r="B20" s="56" t="s">
        <v>202</v>
      </c>
      <c r="C20" s="34" t="s">
        <v>203</v>
      </c>
      <c r="D20" s="37" t="s">
        <v>17</v>
      </c>
      <c r="E20" s="74">
        <v>1</v>
      </c>
      <c r="F20" s="73">
        <v>0</v>
      </c>
      <c r="G20" s="71">
        <f t="shared" si="4"/>
        <v>0</v>
      </c>
      <c r="H20" s="77">
        <f t="shared" si="5"/>
        <v>0</v>
      </c>
    </row>
    <row r="21" spans="1:8" ht="11.25" customHeight="1" outlineLevel="1">
      <c r="A21" s="32" t="s">
        <v>22</v>
      </c>
      <c r="B21" s="56" t="s">
        <v>202</v>
      </c>
      <c r="C21" s="34" t="s">
        <v>203</v>
      </c>
      <c r="D21" s="37" t="s">
        <v>17</v>
      </c>
      <c r="E21" s="74">
        <v>1</v>
      </c>
      <c r="F21" s="73">
        <v>0</v>
      </c>
      <c r="G21" s="71">
        <f t="shared" si="4"/>
        <v>0</v>
      </c>
      <c r="H21" s="77">
        <f t="shared" si="5"/>
        <v>0</v>
      </c>
    </row>
    <row r="22" spans="1:8" ht="11.25" customHeight="1" outlineLevel="1">
      <c r="A22" s="32" t="s">
        <v>23</v>
      </c>
      <c r="B22" s="56" t="s">
        <v>202</v>
      </c>
      <c r="C22" s="34" t="s">
        <v>203</v>
      </c>
      <c r="D22" s="37" t="s">
        <v>17</v>
      </c>
      <c r="E22" s="74">
        <v>1</v>
      </c>
      <c r="F22" s="73">
        <v>0</v>
      </c>
      <c r="G22" s="71">
        <f t="shared" si="4"/>
        <v>0</v>
      </c>
      <c r="H22" s="77">
        <f t="shared" si="5"/>
        <v>0</v>
      </c>
    </row>
    <row r="23" spans="1:8" ht="11.25" customHeight="1">
      <c r="A23" s="65">
        <v>4</v>
      </c>
      <c r="B23" s="57"/>
      <c r="C23" s="66" t="s">
        <v>204</v>
      </c>
      <c r="D23" s="67"/>
      <c r="E23" s="68"/>
      <c r="F23" s="68"/>
      <c r="G23" s="69"/>
      <c r="H23" s="76">
        <f>SUM(H24:H28)</f>
        <v>0</v>
      </c>
    </row>
    <row r="24" spans="1:8" ht="11.25" customHeight="1" outlineLevel="1">
      <c r="A24" s="32" t="s">
        <v>25</v>
      </c>
      <c r="B24" s="56" t="s">
        <v>202</v>
      </c>
      <c r="C24" s="34" t="s">
        <v>206</v>
      </c>
      <c r="D24" s="35"/>
      <c r="E24" s="72"/>
      <c r="F24" s="73"/>
      <c r="G24" s="71">
        <f t="shared" ref="G24:G28" si="6">ROUND(F24*(1+$F$6),2)</f>
        <v>0</v>
      </c>
      <c r="H24" s="77">
        <f t="shared" ref="H24:H28" si="7">ROUND(E24*G24,2)</f>
        <v>0</v>
      </c>
    </row>
    <row r="25" spans="1:8" ht="11.25" customHeight="1" outlineLevel="1">
      <c r="A25" s="32" t="s">
        <v>208</v>
      </c>
      <c r="B25" s="56" t="s">
        <v>202</v>
      </c>
      <c r="C25" s="34" t="s">
        <v>203</v>
      </c>
      <c r="D25" s="37" t="s">
        <v>17</v>
      </c>
      <c r="E25" s="74">
        <v>1</v>
      </c>
      <c r="F25" s="73">
        <v>0</v>
      </c>
      <c r="G25" s="71">
        <f t="shared" si="6"/>
        <v>0</v>
      </c>
      <c r="H25" s="77">
        <f t="shared" si="7"/>
        <v>0</v>
      </c>
    </row>
    <row r="26" spans="1:8" ht="11.25" customHeight="1" outlineLevel="1">
      <c r="A26" s="32" t="s">
        <v>209</v>
      </c>
      <c r="B26" s="56" t="s">
        <v>202</v>
      </c>
      <c r="C26" s="34" t="s">
        <v>203</v>
      </c>
      <c r="D26" s="37" t="s">
        <v>17</v>
      </c>
      <c r="E26" s="74">
        <v>1</v>
      </c>
      <c r="F26" s="73">
        <v>0</v>
      </c>
      <c r="G26" s="71">
        <f t="shared" si="6"/>
        <v>0</v>
      </c>
      <c r="H26" s="77">
        <f t="shared" si="7"/>
        <v>0</v>
      </c>
    </row>
    <row r="27" spans="1:8" ht="11.25" customHeight="1" outlineLevel="1">
      <c r="A27" s="32" t="s">
        <v>26</v>
      </c>
      <c r="B27" s="56" t="s">
        <v>202</v>
      </c>
      <c r="C27" s="34" t="s">
        <v>203</v>
      </c>
      <c r="D27" s="37" t="s">
        <v>17</v>
      </c>
      <c r="E27" s="74">
        <v>1</v>
      </c>
      <c r="F27" s="73">
        <v>0</v>
      </c>
      <c r="G27" s="71">
        <f t="shared" si="6"/>
        <v>0</v>
      </c>
      <c r="H27" s="77">
        <f t="shared" si="7"/>
        <v>0</v>
      </c>
    </row>
    <row r="28" spans="1:8" ht="11.25" customHeight="1" outlineLevel="1">
      <c r="A28" s="32" t="s">
        <v>27</v>
      </c>
      <c r="B28" s="56" t="s">
        <v>202</v>
      </c>
      <c r="C28" s="34" t="s">
        <v>203</v>
      </c>
      <c r="D28" s="37" t="s">
        <v>17</v>
      </c>
      <c r="E28" s="74">
        <v>1</v>
      </c>
      <c r="F28" s="73">
        <v>0</v>
      </c>
      <c r="G28" s="71">
        <f t="shared" si="6"/>
        <v>0</v>
      </c>
      <c r="H28" s="77">
        <f t="shared" si="7"/>
        <v>0</v>
      </c>
    </row>
    <row r="29" spans="1:8" ht="11.25" customHeight="1">
      <c r="A29" s="65">
        <v>5</v>
      </c>
      <c r="B29" s="57"/>
      <c r="C29" s="66" t="s">
        <v>204</v>
      </c>
      <c r="D29" s="67"/>
      <c r="E29" s="68"/>
      <c r="F29" s="68"/>
      <c r="G29" s="69"/>
      <c r="H29" s="76">
        <f>SUM(H30:H39)</f>
        <v>0</v>
      </c>
    </row>
    <row r="30" spans="1:8" ht="11.25" customHeight="1" outlineLevel="1">
      <c r="A30" s="32" t="s">
        <v>28</v>
      </c>
      <c r="B30" s="55"/>
      <c r="C30" s="34"/>
      <c r="D30" s="33"/>
      <c r="E30" s="70"/>
      <c r="F30" s="71"/>
      <c r="G30" s="71">
        <f t="shared" ref="G30:G39" si="8">ROUND(F30*(1+$F$6),2)</f>
        <v>0</v>
      </c>
      <c r="H30" s="77">
        <f t="shared" ref="H30:H39" si="9">ROUND(E30*G30,2)</f>
        <v>0</v>
      </c>
    </row>
    <row r="31" spans="1:8" ht="11.25" customHeight="1" outlineLevel="1">
      <c r="A31" s="32" t="s">
        <v>29</v>
      </c>
      <c r="B31" s="55"/>
      <c r="C31" s="34"/>
      <c r="D31" s="33"/>
      <c r="E31" s="70"/>
      <c r="F31" s="71"/>
      <c r="G31" s="71">
        <f t="shared" si="8"/>
        <v>0</v>
      </c>
      <c r="H31" s="77">
        <f t="shared" si="9"/>
        <v>0</v>
      </c>
    </row>
    <row r="32" spans="1:8" ht="11.25" customHeight="1" outlineLevel="1">
      <c r="A32" s="32" t="s">
        <v>30</v>
      </c>
      <c r="B32" s="55"/>
      <c r="C32" s="34"/>
      <c r="D32" s="33"/>
      <c r="E32" s="70"/>
      <c r="F32" s="71"/>
      <c r="G32" s="71">
        <f t="shared" si="8"/>
        <v>0</v>
      </c>
      <c r="H32" s="77">
        <f t="shared" si="9"/>
        <v>0</v>
      </c>
    </row>
    <row r="33" spans="1:8" ht="11.25" customHeight="1" outlineLevel="1">
      <c r="A33" s="32" t="s">
        <v>31</v>
      </c>
      <c r="B33" s="55"/>
      <c r="C33" s="34"/>
      <c r="D33" s="33"/>
      <c r="E33" s="70"/>
      <c r="F33" s="71"/>
      <c r="G33" s="71">
        <f t="shared" si="8"/>
        <v>0</v>
      </c>
      <c r="H33" s="77">
        <f t="shared" si="9"/>
        <v>0</v>
      </c>
    </row>
    <row r="34" spans="1:8" ht="11.25" customHeight="1" outlineLevel="1">
      <c r="A34" s="32" t="s">
        <v>32</v>
      </c>
      <c r="B34" s="55"/>
      <c r="C34" s="34"/>
      <c r="D34" s="33"/>
      <c r="E34" s="70"/>
      <c r="F34" s="71"/>
      <c r="G34" s="71">
        <f t="shared" si="8"/>
        <v>0</v>
      </c>
      <c r="H34" s="77">
        <f t="shared" si="9"/>
        <v>0</v>
      </c>
    </row>
    <row r="35" spans="1:8" ht="11.25" customHeight="1" outlineLevel="1">
      <c r="A35" s="32" t="s">
        <v>33</v>
      </c>
      <c r="B35" s="55"/>
      <c r="C35" s="34"/>
      <c r="D35" s="33"/>
      <c r="E35" s="70"/>
      <c r="F35" s="71"/>
      <c r="G35" s="71">
        <f t="shared" si="8"/>
        <v>0</v>
      </c>
      <c r="H35" s="77">
        <f t="shared" si="9"/>
        <v>0</v>
      </c>
    </row>
    <row r="36" spans="1:8" ht="11.25" customHeight="1" outlineLevel="1">
      <c r="A36" s="32" t="s">
        <v>34</v>
      </c>
      <c r="B36" s="55"/>
      <c r="C36" s="34"/>
      <c r="D36" s="33"/>
      <c r="E36" s="70"/>
      <c r="F36" s="71"/>
      <c r="G36" s="71">
        <f t="shared" si="8"/>
        <v>0</v>
      </c>
      <c r="H36" s="77">
        <f t="shared" si="9"/>
        <v>0</v>
      </c>
    </row>
    <row r="37" spans="1:8" ht="11.25" customHeight="1" outlineLevel="1">
      <c r="A37" s="32" t="s">
        <v>35</v>
      </c>
      <c r="B37" s="55"/>
      <c r="C37" s="34"/>
      <c r="D37" s="33"/>
      <c r="E37" s="70"/>
      <c r="F37" s="71"/>
      <c r="G37" s="71">
        <f t="shared" si="8"/>
        <v>0</v>
      </c>
      <c r="H37" s="77">
        <f t="shared" si="9"/>
        <v>0</v>
      </c>
    </row>
    <row r="38" spans="1:8" ht="11.25" customHeight="1" outlineLevel="1">
      <c r="A38" s="32" t="s">
        <v>36</v>
      </c>
      <c r="B38" s="55"/>
      <c r="C38" s="34"/>
      <c r="D38" s="33"/>
      <c r="E38" s="70"/>
      <c r="F38" s="71"/>
      <c r="G38" s="71">
        <f t="shared" si="8"/>
        <v>0</v>
      </c>
      <c r="H38" s="77">
        <f t="shared" si="9"/>
        <v>0</v>
      </c>
    </row>
    <row r="39" spans="1:8" ht="11.25" customHeight="1" outlineLevel="1">
      <c r="A39" s="32" t="s">
        <v>37</v>
      </c>
      <c r="B39" s="55"/>
      <c r="C39" s="34"/>
      <c r="D39" s="33"/>
      <c r="E39" s="70"/>
      <c r="F39" s="71"/>
      <c r="G39" s="71">
        <f t="shared" si="8"/>
        <v>0</v>
      </c>
      <c r="H39" s="77">
        <f t="shared" si="9"/>
        <v>0</v>
      </c>
    </row>
    <row r="40" spans="1:8" ht="11.25" customHeight="1">
      <c r="A40" s="65">
        <v>6</v>
      </c>
      <c r="B40" s="57"/>
      <c r="C40" s="66" t="s">
        <v>204</v>
      </c>
      <c r="D40" s="67"/>
      <c r="E40" s="68"/>
      <c r="F40" s="68"/>
      <c r="G40" s="69"/>
      <c r="H40" s="76">
        <f>SUM(H41:H50)</f>
        <v>0</v>
      </c>
    </row>
    <row r="41" spans="1:8" ht="11.25" hidden="1" customHeight="1" outlineLevel="1">
      <c r="A41" s="32" t="s">
        <v>38</v>
      </c>
      <c r="B41" s="55"/>
      <c r="C41" s="34"/>
      <c r="D41" s="39"/>
      <c r="E41" s="72"/>
      <c r="F41" s="73"/>
      <c r="G41" s="71">
        <f t="shared" ref="G41:G50" si="10">ROUND(F41*(1+$F$6),2)</f>
        <v>0</v>
      </c>
      <c r="H41" s="77">
        <f t="shared" ref="H41:H50" si="11">ROUND(E41*G41,2)</f>
        <v>0</v>
      </c>
    </row>
    <row r="42" spans="1:8" ht="11.25" hidden="1" customHeight="1" outlineLevel="1">
      <c r="A42" s="32" t="s">
        <v>39</v>
      </c>
      <c r="B42" s="55"/>
      <c r="C42" s="34"/>
      <c r="D42" s="39"/>
      <c r="E42" s="72"/>
      <c r="F42" s="73"/>
      <c r="G42" s="71">
        <f t="shared" si="10"/>
        <v>0</v>
      </c>
      <c r="H42" s="77">
        <f t="shared" si="11"/>
        <v>0</v>
      </c>
    </row>
    <row r="43" spans="1:8" ht="11.25" hidden="1" customHeight="1" outlineLevel="1">
      <c r="A43" s="32" t="s">
        <v>40</v>
      </c>
      <c r="B43" s="55"/>
      <c r="C43" s="34"/>
      <c r="D43" s="39"/>
      <c r="E43" s="72"/>
      <c r="F43" s="73"/>
      <c r="G43" s="71">
        <f t="shared" si="10"/>
        <v>0</v>
      </c>
      <c r="H43" s="77">
        <f t="shared" si="11"/>
        <v>0</v>
      </c>
    </row>
    <row r="44" spans="1:8" ht="11.25" hidden="1" customHeight="1" outlineLevel="1">
      <c r="A44" s="32" t="s">
        <v>41</v>
      </c>
      <c r="B44" s="55"/>
      <c r="C44" s="36"/>
      <c r="D44" s="38"/>
      <c r="E44" s="74"/>
      <c r="F44" s="73"/>
      <c r="G44" s="71">
        <f t="shared" si="10"/>
        <v>0</v>
      </c>
      <c r="H44" s="77">
        <f t="shared" si="11"/>
        <v>0</v>
      </c>
    </row>
    <row r="45" spans="1:8" ht="11.25" hidden="1" customHeight="1" outlineLevel="1">
      <c r="A45" s="32" t="s">
        <v>42</v>
      </c>
      <c r="B45" s="55"/>
      <c r="C45" s="36"/>
      <c r="D45" s="38"/>
      <c r="E45" s="74"/>
      <c r="F45" s="73"/>
      <c r="G45" s="71">
        <f t="shared" si="10"/>
        <v>0</v>
      </c>
      <c r="H45" s="77">
        <f t="shared" si="11"/>
        <v>0</v>
      </c>
    </row>
    <row r="46" spans="1:8" ht="11.25" hidden="1" customHeight="1" outlineLevel="1">
      <c r="A46" s="32" t="s">
        <v>43</v>
      </c>
      <c r="B46" s="55"/>
      <c r="C46" s="36"/>
      <c r="D46" s="38"/>
      <c r="E46" s="74"/>
      <c r="F46" s="73"/>
      <c r="G46" s="71">
        <f t="shared" si="10"/>
        <v>0</v>
      </c>
      <c r="H46" s="77">
        <f t="shared" si="11"/>
        <v>0</v>
      </c>
    </row>
    <row r="47" spans="1:8" ht="11.25" hidden="1" customHeight="1" outlineLevel="1">
      <c r="A47" s="32" t="s">
        <v>44</v>
      </c>
      <c r="B47" s="55"/>
      <c r="C47" s="36"/>
      <c r="D47" s="38"/>
      <c r="E47" s="74"/>
      <c r="F47" s="75"/>
      <c r="G47" s="71">
        <f t="shared" si="10"/>
        <v>0</v>
      </c>
      <c r="H47" s="77">
        <f t="shared" si="11"/>
        <v>0</v>
      </c>
    </row>
    <row r="48" spans="1:8" ht="11.25" hidden="1" customHeight="1" outlineLevel="1">
      <c r="A48" s="32" t="s">
        <v>45</v>
      </c>
      <c r="B48" s="55"/>
      <c r="C48" s="36"/>
      <c r="D48" s="38"/>
      <c r="E48" s="74"/>
      <c r="F48" s="73"/>
      <c r="G48" s="71">
        <f t="shared" si="10"/>
        <v>0</v>
      </c>
      <c r="H48" s="77">
        <f t="shared" si="11"/>
        <v>0</v>
      </c>
    </row>
    <row r="49" spans="1:8" ht="11.25" hidden="1" customHeight="1" outlineLevel="1">
      <c r="A49" s="32" t="s">
        <v>46</v>
      </c>
      <c r="B49" s="55"/>
      <c r="C49" s="36"/>
      <c r="D49" s="38"/>
      <c r="E49" s="74"/>
      <c r="F49" s="73"/>
      <c r="G49" s="71">
        <f t="shared" si="10"/>
        <v>0</v>
      </c>
      <c r="H49" s="77">
        <f t="shared" si="11"/>
        <v>0</v>
      </c>
    </row>
    <row r="50" spans="1:8" ht="11.25" hidden="1" customHeight="1" outlineLevel="1">
      <c r="A50" s="32" t="s">
        <v>47</v>
      </c>
      <c r="B50" s="55"/>
      <c r="C50" s="36"/>
      <c r="D50" s="38"/>
      <c r="E50" s="74"/>
      <c r="F50" s="73"/>
      <c r="G50" s="71">
        <f t="shared" si="10"/>
        <v>0</v>
      </c>
      <c r="H50" s="77">
        <f t="shared" si="11"/>
        <v>0</v>
      </c>
    </row>
    <row r="51" spans="1:8" ht="11.25" customHeight="1" collapsed="1">
      <c r="A51" s="65">
        <v>7</v>
      </c>
      <c r="B51" s="57"/>
      <c r="C51" s="66" t="s">
        <v>204</v>
      </c>
      <c r="D51" s="67"/>
      <c r="E51" s="68"/>
      <c r="F51" s="68"/>
      <c r="G51" s="69"/>
      <c r="H51" s="76">
        <f>SUM(H52:H61)</f>
        <v>0</v>
      </c>
    </row>
    <row r="52" spans="1:8" ht="11.25" hidden="1" customHeight="1" outlineLevel="1">
      <c r="A52" s="32" t="s">
        <v>48</v>
      </c>
      <c r="B52" s="55"/>
      <c r="C52" s="36"/>
      <c r="D52" s="38"/>
      <c r="E52" s="74"/>
      <c r="F52" s="73"/>
      <c r="G52" s="71">
        <f t="shared" ref="G52:G61" si="12">ROUND(F52*(1+$F$6),2)</f>
        <v>0</v>
      </c>
      <c r="H52" s="77">
        <f t="shared" ref="H52:H61" si="13">ROUND(E52*G52,2)</f>
        <v>0</v>
      </c>
    </row>
    <row r="53" spans="1:8" ht="11.25" hidden="1" customHeight="1" outlineLevel="1">
      <c r="A53" s="32" t="s">
        <v>49</v>
      </c>
      <c r="B53" s="55"/>
      <c r="C53" s="36"/>
      <c r="D53" s="38"/>
      <c r="E53" s="74"/>
      <c r="F53" s="73"/>
      <c r="G53" s="71">
        <f t="shared" si="12"/>
        <v>0</v>
      </c>
      <c r="H53" s="77">
        <f t="shared" si="13"/>
        <v>0</v>
      </c>
    </row>
    <row r="54" spans="1:8" ht="11.25" hidden="1" customHeight="1" outlineLevel="1">
      <c r="A54" s="32" t="s">
        <v>50</v>
      </c>
      <c r="B54" s="55"/>
      <c r="C54" s="36"/>
      <c r="D54" s="38"/>
      <c r="E54" s="74"/>
      <c r="F54" s="73"/>
      <c r="G54" s="71">
        <f t="shared" si="12"/>
        <v>0</v>
      </c>
      <c r="H54" s="77">
        <f t="shared" si="13"/>
        <v>0</v>
      </c>
    </row>
    <row r="55" spans="1:8" ht="11.25" hidden="1" customHeight="1" outlineLevel="1">
      <c r="A55" s="32" t="s">
        <v>51</v>
      </c>
      <c r="B55" s="55"/>
      <c r="C55" s="36"/>
      <c r="D55" s="38"/>
      <c r="E55" s="74"/>
      <c r="F55" s="73"/>
      <c r="G55" s="71">
        <f t="shared" si="12"/>
        <v>0</v>
      </c>
      <c r="H55" s="77">
        <f t="shared" si="13"/>
        <v>0</v>
      </c>
    </row>
    <row r="56" spans="1:8" ht="11.25" hidden="1" customHeight="1" outlineLevel="1">
      <c r="A56" s="32" t="s">
        <v>52</v>
      </c>
      <c r="B56" s="55"/>
      <c r="C56" s="36"/>
      <c r="D56" s="38"/>
      <c r="E56" s="74"/>
      <c r="F56" s="73"/>
      <c r="G56" s="71">
        <f t="shared" si="12"/>
        <v>0</v>
      </c>
      <c r="H56" s="77">
        <f t="shared" si="13"/>
        <v>0</v>
      </c>
    </row>
    <row r="57" spans="1:8" ht="11.25" hidden="1" customHeight="1" outlineLevel="1">
      <c r="A57" s="32" t="s">
        <v>53</v>
      </c>
      <c r="B57" s="55"/>
      <c r="C57" s="36"/>
      <c r="D57" s="38"/>
      <c r="E57" s="74"/>
      <c r="F57" s="73"/>
      <c r="G57" s="71">
        <f t="shared" si="12"/>
        <v>0</v>
      </c>
      <c r="H57" s="77">
        <f t="shared" si="13"/>
        <v>0</v>
      </c>
    </row>
    <row r="58" spans="1:8" ht="11.25" hidden="1" customHeight="1" outlineLevel="1">
      <c r="A58" s="32" t="s">
        <v>54</v>
      </c>
      <c r="B58" s="55"/>
      <c r="C58" s="36"/>
      <c r="D58" s="38"/>
      <c r="E58" s="74"/>
      <c r="F58" s="73"/>
      <c r="G58" s="71">
        <f t="shared" si="12"/>
        <v>0</v>
      </c>
      <c r="H58" s="77">
        <f t="shared" si="13"/>
        <v>0</v>
      </c>
    </row>
    <row r="59" spans="1:8" ht="11.25" hidden="1" customHeight="1" outlineLevel="1">
      <c r="A59" s="32" t="s">
        <v>55</v>
      </c>
      <c r="B59" s="55"/>
      <c r="C59" s="36"/>
      <c r="D59" s="38"/>
      <c r="E59" s="74"/>
      <c r="F59" s="73"/>
      <c r="G59" s="71">
        <f t="shared" si="12"/>
        <v>0</v>
      </c>
      <c r="H59" s="77">
        <f t="shared" si="13"/>
        <v>0</v>
      </c>
    </row>
    <row r="60" spans="1:8" ht="11.25" hidden="1" customHeight="1" outlineLevel="1">
      <c r="A60" s="32" t="s">
        <v>56</v>
      </c>
      <c r="B60" s="55"/>
      <c r="C60" s="36"/>
      <c r="D60" s="38"/>
      <c r="E60" s="74"/>
      <c r="F60" s="73"/>
      <c r="G60" s="71">
        <f t="shared" si="12"/>
        <v>0</v>
      </c>
      <c r="H60" s="77">
        <f t="shared" si="13"/>
        <v>0</v>
      </c>
    </row>
    <row r="61" spans="1:8" ht="11.25" hidden="1" customHeight="1" outlineLevel="1">
      <c r="A61" s="32" t="s">
        <v>57</v>
      </c>
      <c r="B61" s="55"/>
      <c r="C61" s="36"/>
      <c r="D61" s="38"/>
      <c r="E61" s="74"/>
      <c r="F61" s="73"/>
      <c r="G61" s="71">
        <f t="shared" si="12"/>
        <v>0</v>
      </c>
      <c r="H61" s="77">
        <f t="shared" si="13"/>
        <v>0</v>
      </c>
    </row>
    <row r="62" spans="1:8" ht="11.25" customHeight="1" collapsed="1">
      <c r="A62" s="65">
        <v>8</v>
      </c>
      <c r="B62" s="57"/>
      <c r="C62" s="66" t="s">
        <v>204</v>
      </c>
      <c r="D62" s="67"/>
      <c r="E62" s="68"/>
      <c r="F62" s="68"/>
      <c r="G62" s="69"/>
      <c r="H62" s="76">
        <f>SUM(H63:H72)</f>
        <v>0</v>
      </c>
    </row>
    <row r="63" spans="1:8" ht="11.25" hidden="1" customHeight="1" outlineLevel="1">
      <c r="A63" s="32" t="s">
        <v>58</v>
      </c>
      <c r="B63" s="55"/>
      <c r="C63" s="34"/>
      <c r="D63" s="39"/>
      <c r="E63" s="72"/>
      <c r="F63" s="73"/>
      <c r="G63" s="71">
        <f t="shared" ref="G63:G72" si="14">ROUND(F63*(1+$F$6),2)</f>
        <v>0</v>
      </c>
      <c r="H63" s="77">
        <f t="shared" ref="H63:H72" si="15">ROUND(E63*G63,2)</f>
        <v>0</v>
      </c>
    </row>
    <row r="64" spans="1:8" ht="11.25" hidden="1" customHeight="1" outlineLevel="1">
      <c r="A64" s="32" t="s">
        <v>59</v>
      </c>
      <c r="B64" s="55"/>
      <c r="C64" s="36"/>
      <c r="D64" s="38"/>
      <c r="E64" s="74"/>
      <c r="F64" s="73"/>
      <c r="G64" s="71">
        <f t="shared" si="14"/>
        <v>0</v>
      </c>
      <c r="H64" s="77">
        <f t="shared" si="15"/>
        <v>0</v>
      </c>
    </row>
    <row r="65" spans="1:8" ht="11.25" hidden="1" customHeight="1" outlineLevel="1">
      <c r="A65" s="32" t="s">
        <v>60</v>
      </c>
      <c r="B65" s="55"/>
      <c r="C65" s="36"/>
      <c r="D65" s="38"/>
      <c r="E65" s="74"/>
      <c r="F65" s="73"/>
      <c r="G65" s="71">
        <f t="shared" si="14"/>
        <v>0</v>
      </c>
      <c r="H65" s="77">
        <f t="shared" si="15"/>
        <v>0</v>
      </c>
    </row>
    <row r="66" spans="1:8" ht="11.25" hidden="1" customHeight="1" outlineLevel="1">
      <c r="A66" s="32" t="s">
        <v>61</v>
      </c>
      <c r="B66" s="55"/>
      <c r="C66" s="36"/>
      <c r="D66" s="38"/>
      <c r="E66" s="74"/>
      <c r="F66" s="73"/>
      <c r="G66" s="71">
        <f t="shared" si="14"/>
        <v>0</v>
      </c>
      <c r="H66" s="77">
        <f t="shared" si="15"/>
        <v>0</v>
      </c>
    </row>
    <row r="67" spans="1:8" ht="11.25" hidden="1" customHeight="1" outlineLevel="1">
      <c r="A67" s="32" t="s">
        <v>62</v>
      </c>
      <c r="B67" s="55"/>
      <c r="C67" s="36"/>
      <c r="D67" s="38"/>
      <c r="E67" s="74"/>
      <c r="F67" s="73"/>
      <c r="G67" s="71">
        <f t="shared" si="14"/>
        <v>0</v>
      </c>
      <c r="H67" s="77">
        <f t="shared" si="15"/>
        <v>0</v>
      </c>
    </row>
    <row r="68" spans="1:8" ht="11.25" hidden="1" customHeight="1" outlineLevel="1">
      <c r="A68" s="32" t="s">
        <v>63</v>
      </c>
      <c r="B68" s="55"/>
      <c r="C68" s="36"/>
      <c r="D68" s="38"/>
      <c r="E68" s="74"/>
      <c r="F68" s="73"/>
      <c r="G68" s="71">
        <f t="shared" si="14"/>
        <v>0</v>
      </c>
      <c r="H68" s="77">
        <f t="shared" si="15"/>
        <v>0</v>
      </c>
    </row>
    <row r="69" spans="1:8" ht="11.25" hidden="1" customHeight="1" outlineLevel="1">
      <c r="A69" s="32" t="s">
        <v>64</v>
      </c>
      <c r="B69" s="55"/>
      <c r="C69" s="36"/>
      <c r="D69" s="38"/>
      <c r="E69" s="74"/>
      <c r="F69" s="73"/>
      <c r="G69" s="71">
        <f t="shared" si="14"/>
        <v>0</v>
      </c>
      <c r="H69" s="77">
        <f t="shared" si="15"/>
        <v>0</v>
      </c>
    </row>
    <row r="70" spans="1:8" ht="11.25" hidden="1" customHeight="1" outlineLevel="1">
      <c r="A70" s="32" t="s">
        <v>65</v>
      </c>
      <c r="B70" s="55"/>
      <c r="C70" s="36"/>
      <c r="D70" s="38"/>
      <c r="E70" s="74"/>
      <c r="F70" s="73"/>
      <c r="G70" s="71">
        <f t="shared" si="14"/>
        <v>0</v>
      </c>
      <c r="H70" s="77">
        <f t="shared" si="15"/>
        <v>0</v>
      </c>
    </row>
    <row r="71" spans="1:8" ht="11.25" hidden="1" customHeight="1" outlineLevel="1">
      <c r="A71" s="32" t="s">
        <v>66</v>
      </c>
      <c r="B71" s="55"/>
      <c r="C71" s="36"/>
      <c r="D71" s="38"/>
      <c r="E71" s="74"/>
      <c r="F71" s="73"/>
      <c r="G71" s="71">
        <f t="shared" si="14"/>
        <v>0</v>
      </c>
      <c r="H71" s="77">
        <f t="shared" si="15"/>
        <v>0</v>
      </c>
    </row>
    <row r="72" spans="1:8" ht="11.25" hidden="1" customHeight="1" outlineLevel="1">
      <c r="A72" s="32" t="s">
        <v>67</v>
      </c>
      <c r="B72" s="55"/>
      <c r="C72" s="36"/>
      <c r="D72" s="38"/>
      <c r="E72" s="74"/>
      <c r="F72" s="73"/>
      <c r="G72" s="71">
        <f t="shared" si="14"/>
        <v>0</v>
      </c>
      <c r="H72" s="77">
        <f t="shared" si="15"/>
        <v>0</v>
      </c>
    </row>
    <row r="73" spans="1:8" ht="11.25" customHeight="1" collapsed="1">
      <c r="A73" s="65">
        <v>9</v>
      </c>
      <c r="B73" s="57"/>
      <c r="C73" s="66" t="s">
        <v>204</v>
      </c>
      <c r="D73" s="67"/>
      <c r="E73" s="68"/>
      <c r="F73" s="68"/>
      <c r="G73" s="69"/>
      <c r="H73" s="76">
        <f>SUM(H74:H83)</f>
        <v>0</v>
      </c>
    </row>
    <row r="74" spans="1:8" ht="11.25" hidden="1" customHeight="1" outlineLevel="1">
      <c r="A74" s="32" t="s">
        <v>68</v>
      </c>
      <c r="B74" s="55"/>
      <c r="C74" s="36"/>
      <c r="D74" s="38"/>
      <c r="E74" s="74"/>
      <c r="F74" s="73"/>
      <c r="G74" s="71">
        <f t="shared" ref="G74:G83" si="16">ROUND(F74*(1+$F$6),2)</f>
        <v>0</v>
      </c>
      <c r="H74" s="77">
        <f t="shared" ref="H74:H83" si="17">ROUND(E74*G74,2)</f>
        <v>0</v>
      </c>
    </row>
    <row r="75" spans="1:8" ht="11.25" hidden="1" customHeight="1" outlineLevel="1">
      <c r="A75" s="32" t="s">
        <v>69</v>
      </c>
      <c r="B75" s="55"/>
      <c r="C75" s="36"/>
      <c r="D75" s="38"/>
      <c r="E75" s="74"/>
      <c r="F75" s="73"/>
      <c r="G75" s="71">
        <f t="shared" si="16"/>
        <v>0</v>
      </c>
      <c r="H75" s="77">
        <f t="shared" si="17"/>
        <v>0</v>
      </c>
    </row>
    <row r="76" spans="1:8" ht="11.25" hidden="1" customHeight="1" outlineLevel="1">
      <c r="A76" s="32" t="s">
        <v>70</v>
      </c>
      <c r="B76" s="55"/>
      <c r="C76" s="36"/>
      <c r="D76" s="38"/>
      <c r="E76" s="74"/>
      <c r="F76" s="73"/>
      <c r="G76" s="71">
        <f t="shared" si="16"/>
        <v>0</v>
      </c>
      <c r="H76" s="77">
        <f t="shared" si="17"/>
        <v>0</v>
      </c>
    </row>
    <row r="77" spans="1:8" ht="11.25" hidden="1" customHeight="1" outlineLevel="1">
      <c r="A77" s="32" t="s">
        <v>71</v>
      </c>
      <c r="B77" s="55"/>
      <c r="C77" s="36"/>
      <c r="D77" s="38"/>
      <c r="E77" s="74"/>
      <c r="F77" s="73"/>
      <c r="G77" s="71">
        <f t="shared" si="16"/>
        <v>0</v>
      </c>
      <c r="H77" s="77">
        <f t="shared" si="17"/>
        <v>0</v>
      </c>
    </row>
    <row r="78" spans="1:8" ht="11.25" hidden="1" customHeight="1" outlineLevel="1">
      <c r="A78" s="32" t="s">
        <v>72</v>
      </c>
      <c r="B78" s="55"/>
      <c r="C78" s="36"/>
      <c r="D78" s="38"/>
      <c r="E78" s="74"/>
      <c r="F78" s="73"/>
      <c r="G78" s="71">
        <f t="shared" si="16"/>
        <v>0</v>
      </c>
      <c r="H78" s="77">
        <f t="shared" si="17"/>
        <v>0</v>
      </c>
    </row>
    <row r="79" spans="1:8" ht="11.25" hidden="1" customHeight="1" outlineLevel="1">
      <c r="A79" s="32" t="s">
        <v>73</v>
      </c>
      <c r="B79" s="55"/>
      <c r="C79" s="36"/>
      <c r="D79" s="38"/>
      <c r="E79" s="74"/>
      <c r="F79" s="73"/>
      <c r="G79" s="71">
        <f t="shared" si="16"/>
        <v>0</v>
      </c>
      <c r="H79" s="77">
        <f t="shared" si="17"/>
        <v>0</v>
      </c>
    </row>
    <row r="80" spans="1:8" ht="11.25" hidden="1" customHeight="1" outlineLevel="1">
      <c r="A80" s="32" t="s">
        <v>74</v>
      </c>
      <c r="B80" s="55"/>
      <c r="C80" s="36"/>
      <c r="D80" s="38"/>
      <c r="E80" s="74"/>
      <c r="F80" s="73"/>
      <c r="G80" s="71">
        <f t="shared" si="16"/>
        <v>0</v>
      </c>
      <c r="H80" s="77">
        <f t="shared" si="17"/>
        <v>0</v>
      </c>
    </row>
    <row r="81" spans="1:8" ht="11.25" hidden="1" customHeight="1" outlineLevel="1">
      <c r="A81" s="32" t="s">
        <v>75</v>
      </c>
      <c r="B81" s="55"/>
      <c r="C81" s="36"/>
      <c r="D81" s="38"/>
      <c r="E81" s="74"/>
      <c r="F81" s="73"/>
      <c r="G81" s="71">
        <f t="shared" si="16"/>
        <v>0</v>
      </c>
      <c r="H81" s="77">
        <f t="shared" si="17"/>
        <v>0</v>
      </c>
    </row>
    <row r="82" spans="1:8" ht="11.25" hidden="1" customHeight="1" outlineLevel="1">
      <c r="A82" s="32" t="s">
        <v>76</v>
      </c>
      <c r="B82" s="55"/>
      <c r="C82" s="36"/>
      <c r="D82" s="38"/>
      <c r="E82" s="74"/>
      <c r="F82" s="73"/>
      <c r="G82" s="71">
        <f t="shared" si="16"/>
        <v>0</v>
      </c>
      <c r="H82" s="77">
        <f t="shared" si="17"/>
        <v>0</v>
      </c>
    </row>
    <row r="83" spans="1:8" ht="11.25" hidden="1" customHeight="1" outlineLevel="1">
      <c r="A83" s="32" t="s">
        <v>77</v>
      </c>
      <c r="B83" s="55"/>
      <c r="C83" s="36"/>
      <c r="D83" s="38"/>
      <c r="E83" s="74"/>
      <c r="F83" s="73"/>
      <c r="G83" s="71">
        <f t="shared" si="16"/>
        <v>0</v>
      </c>
      <c r="H83" s="77">
        <f t="shared" si="17"/>
        <v>0</v>
      </c>
    </row>
    <row r="84" spans="1:8" ht="11.25" customHeight="1" collapsed="1">
      <c r="A84" s="65">
        <v>10</v>
      </c>
      <c r="B84" s="57"/>
      <c r="C84" s="66" t="s">
        <v>204</v>
      </c>
      <c r="D84" s="67"/>
      <c r="E84" s="68"/>
      <c r="F84" s="68"/>
      <c r="G84" s="69"/>
      <c r="H84" s="76">
        <f>SUM(H85:H94)</f>
        <v>0</v>
      </c>
    </row>
    <row r="85" spans="1:8" ht="11.25" hidden="1" customHeight="1" outlineLevel="1">
      <c r="A85" s="32" t="s">
        <v>78</v>
      </c>
      <c r="B85" s="55"/>
      <c r="C85" s="36"/>
      <c r="D85" s="38"/>
      <c r="E85" s="74"/>
      <c r="F85" s="73"/>
      <c r="G85" s="71">
        <f t="shared" ref="G85:G94" si="18">ROUND(F85*(1+$F$6),2)</f>
        <v>0</v>
      </c>
      <c r="H85" s="77">
        <f t="shared" ref="H85:H94" si="19">ROUND(E85*G85,2)</f>
        <v>0</v>
      </c>
    </row>
    <row r="86" spans="1:8" ht="11.25" hidden="1" customHeight="1" outlineLevel="1">
      <c r="A86" s="32" t="s">
        <v>79</v>
      </c>
      <c r="B86" s="55"/>
      <c r="C86" s="34"/>
      <c r="D86" s="39"/>
      <c r="E86" s="72"/>
      <c r="F86" s="73"/>
      <c r="G86" s="71">
        <f t="shared" si="18"/>
        <v>0</v>
      </c>
      <c r="H86" s="77">
        <f t="shared" si="19"/>
        <v>0</v>
      </c>
    </row>
    <row r="87" spans="1:8" ht="11.25" hidden="1" customHeight="1" outlineLevel="1">
      <c r="A87" s="32" t="s">
        <v>80</v>
      </c>
      <c r="B87" s="55"/>
      <c r="C87" s="36"/>
      <c r="D87" s="38"/>
      <c r="E87" s="74"/>
      <c r="F87" s="73"/>
      <c r="G87" s="71">
        <f t="shared" si="18"/>
        <v>0</v>
      </c>
      <c r="H87" s="77">
        <f t="shared" si="19"/>
        <v>0</v>
      </c>
    </row>
    <row r="88" spans="1:8" ht="11.25" hidden="1" customHeight="1" outlineLevel="1">
      <c r="A88" s="32" t="s">
        <v>81</v>
      </c>
      <c r="B88" s="55"/>
      <c r="C88" s="36"/>
      <c r="D88" s="38"/>
      <c r="E88" s="74"/>
      <c r="F88" s="73"/>
      <c r="G88" s="71">
        <f t="shared" si="18"/>
        <v>0</v>
      </c>
      <c r="H88" s="77">
        <f t="shared" si="19"/>
        <v>0</v>
      </c>
    </row>
    <row r="89" spans="1:8" ht="11.25" hidden="1" customHeight="1" outlineLevel="1">
      <c r="A89" s="32" t="s">
        <v>82</v>
      </c>
      <c r="B89" s="55"/>
      <c r="C89" s="36"/>
      <c r="D89" s="38"/>
      <c r="E89" s="74"/>
      <c r="F89" s="73"/>
      <c r="G89" s="71">
        <f t="shared" si="18"/>
        <v>0</v>
      </c>
      <c r="H89" s="77">
        <f t="shared" si="19"/>
        <v>0</v>
      </c>
    </row>
    <row r="90" spans="1:8" ht="11.25" hidden="1" customHeight="1" outlineLevel="1">
      <c r="A90" s="32" t="s">
        <v>83</v>
      </c>
      <c r="B90" s="55"/>
      <c r="C90" s="36"/>
      <c r="D90" s="38"/>
      <c r="E90" s="74"/>
      <c r="F90" s="73"/>
      <c r="G90" s="71">
        <f t="shared" si="18"/>
        <v>0</v>
      </c>
      <c r="H90" s="77">
        <f t="shared" si="19"/>
        <v>0</v>
      </c>
    </row>
    <row r="91" spans="1:8" ht="11.25" hidden="1" customHeight="1" outlineLevel="1">
      <c r="A91" s="32" t="s">
        <v>84</v>
      </c>
      <c r="B91" s="55"/>
      <c r="C91" s="36"/>
      <c r="D91" s="38"/>
      <c r="E91" s="74"/>
      <c r="F91" s="73"/>
      <c r="G91" s="71">
        <f t="shared" si="18"/>
        <v>0</v>
      </c>
      <c r="H91" s="77">
        <f t="shared" si="19"/>
        <v>0</v>
      </c>
    </row>
    <row r="92" spans="1:8" ht="11.25" hidden="1" customHeight="1" outlineLevel="1">
      <c r="A92" s="32" t="s">
        <v>85</v>
      </c>
      <c r="B92" s="55"/>
      <c r="C92" s="36"/>
      <c r="D92" s="38"/>
      <c r="E92" s="74"/>
      <c r="F92" s="73"/>
      <c r="G92" s="71">
        <f t="shared" si="18"/>
        <v>0</v>
      </c>
      <c r="H92" s="77">
        <f t="shared" si="19"/>
        <v>0</v>
      </c>
    </row>
    <row r="93" spans="1:8" ht="11.25" hidden="1" customHeight="1" outlineLevel="1">
      <c r="A93" s="32" t="s">
        <v>86</v>
      </c>
      <c r="B93" s="55"/>
      <c r="C93" s="36"/>
      <c r="D93" s="38"/>
      <c r="E93" s="74"/>
      <c r="F93" s="73"/>
      <c r="G93" s="71">
        <f t="shared" si="18"/>
        <v>0</v>
      </c>
      <c r="H93" s="77">
        <f t="shared" si="19"/>
        <v>0</v>
      </c>
    </row>
    <row r="94" spans="1:8" ht="11.25" hidden="1" customHeight="1" outlineLevel="1">
      <c r="A94" s="32" t="s">
        <v>87</v>
      </c>
      <c r="B94" s="55"/>
      <c r="C94" s="36"/>
      <c r="D94" s="38"/>
      <c r="E94" s="74"/>
      <c r="F94" s="73"/>
      <c r="G94" s="71">
        <f t="shared" si="18"/>
        <v>0</v>
      </c>
      <c r="H94" s="77">
        <f t="shared" si="19"/>
        <v>0</v>
      </c>
    </row>
    <row r="95" spans="1:8" ht="11.25" customHeight="1" collapsed="1">
      <c r="A95" s="65">
        <v>11</v>
      </c>
      <c r="B95" s="57"/>
      <c r="C95" s="66" t="s">
        <v>204</v>
      </c>
      <c r="D95" s="67"/>
      <c r="E95" s="68"/>
      <c r="F95" s="68"/>
      <c r="G95" s="69"/>
      <c r="H95" s="76">
        <f>SUM(H96:H105)</f>
        <v>0</v>
      </c>
    </row>
    <row r="96" spans="1:8" ht="11.25" hidden="1" customHeight="1" outlineLevel="1">
      <c r="A96" s="32" t="s">
        <v>128</v>
      </c>
      <c r="B96" s="55"/>
      <c r="C96" s="34"/>
      <c r="D96" s="39"/>
      <c r="E96" s="72"/>
      <c r="F96" s="73"/>
      <c r="G96" s="71">
        <f t="shared" ref="G96:G105" si="20">ROUND(F96*(1+$F$6),2)</f>
        <v>0</v>
      </c>
      <c r="H96" s="77">
        <f t="shared" ref="H96:H105" si="21">ROUND(E96*G96,2)</f>
        <v>0</v>
      </c>
    </row>
    <row r="97" spans="1:8" ht="11.25" hidden="1" customHeight="1" outlineLevel="1">
      <c r="A97" s="32" t="s">
        <v>129</v>
      </c>
      <c r="B97" s="55"/>
      <c r="C97" s="34"/>
      <c r="D97" s="39"/>
      <c r="E97" s="72"/>
      <c r="F97" s="73"/>
      <c r="G97" s="71">
        <f t="shared" si="20"/>
        <v>0</v>
      </c>
      <c r="H97" s="77">
        <f t="shared" si="21"/>
        <v>0</v>
      </c>
    </row>
    <row r="98" spans="1:8" ht="11.25" hidden="1" customHeight="1" outlineLevel="1">
      <c r="A98" s="32" t="s">
        <v>130</v>
      </c>
      <c r="B98" s="55"/>
      <c r="C98" s="34"/>
      <c r="D98" s="39"/>
      <c r="E98" s="72"/>
      <c r="F98" s="73"/>
      <c r="G98" s="71">
        <f t="shared" si="20"/>
        <v>0</v>
      </c>
      <c r="H98" s="77">
        <f t="shared" si="21"/>
        <v>0</v>
      </c>
    </row>
    <row r="99" spans="1:8" ht="11.25" hidden="1" customHeight="1" outlineLevel="1">
      <c r="A99" s="32" t="s">
        <v>131</v>
      </c>
      <c r="B99" s="55"/>
      <c r="C99" s="34"/>
      <c r="D99" s="39"/>
      <c r="E99" s="72"/>
      <c r="F99" s="73"/>
      <c r="G99" s="71">
        <f t="shared" si="20"/>
        <v>0</v>
      </c>
      <c r="H99" s="77">
        <f t="shared" si="21"/>
        <v>0</v>
      </c>
    </row>
    <row r="100" spans="1:8" ht="11.25" hidden="1" customHeight="1" outlineLevel="1">
      <c r="A100" s="32" t="s">
        <v>132</v>
      </c>
      <c r="B100" s="55"/>
      <c r="C100" s="34"/>
      <c r="D100" s="39"/>
      <c r="E100" s="72"/>
      <c r="F100" s="73"/>
      <c r="G100" s="71">
        <f t="shared" si="20"/>
        <v>0</v>
      </c>
      <c r="H100" s="77">
        <f t="shared" si="21"/>
        <v>0</v>
      </c>
    </row>
    <row r="101" spans="1:8" ht="11.25" hidden="1" customHeight="1" outlineLevel="1">
      <c r="A101" s="32" t="s">
        <v>133</v>
      </c>
      <c r="B101" s="55"/>
      <c r="C101" s="34"/>
      <c r="D101" s="39"/>
      <c r="E101" s="72"/>
      <c r="F101" s="73"/>
      <c r="G101" s="71">
        <f t="shared" si="20"/>
        <v>0</v>
      </c>
      <c r="H101" s="77">
        <f t="shared" si="21"/>
        <v>0</v>
      </c>
    </row>
    <row r="102" spans="1:8" ht="11.25" hidden="1" customHeight="1" outlineLevel="1">
      <c r="A102" s="32" t="s">
        <v>134</v>
      </c>
      <c r="B102" s="55"/>
      <c r="C102" s="34"/>
      <c r="D102" s="39"/>
      <c r="E102" s="72"/>
      <c r="F102" s="73"/>
      <c r="G102" s="71">
        <f t="shared" si="20"/>
        <v>0</v>
      </c>
      <c r="H102" s="77">
        <f t="shared" si="21"/>
        <v>0</v>
      </c>
    </row>
    <row r="103" spans="1:8" ht="11.25" hidden="1" customHeight="1" outlineLevel="1">
      <c r="A103" s="32" t="s">
        <v>135</v>
      </c>
      <c r="B103" s="55"/>
      <c r="C103" s="34"/>
      <c r="D103" s="39"/>
      <c r="E103" s="72"/>
      <c r="F103" s="73"/>
      <c r="G103" s="71">
        <f t="shared" si="20"/>
        <v>0</v>
      </c>
      <c r="H103" s="77">
        <f t="shared" si="21"/>
        <v>0</v>
      </c>
    </row>
    <row r="104" spans="1:8" ht="11.25" hidden="1" customHeight="1" outlineLevel="1">
      <c r="A104" s="32" t="s">
        <v>212</v>
      </c>
      <c r="B104" s="55"/>
      <c r="C104" s="34"/>
      <c r="D104" s="39"/>
      <c r="E104" s="72"/>
      <c r="F104" s="73"/>
      <c r="G104" s="71">
        <f t="shared" si="20"/>
        <v>0</v>
      </c>
      <c r="H104" s="77">
        <f t="shared" si="21"/>
        <v>0</v>
      </c>
    </row>
    <row r="105" spans="1:8" ht="11.25" hidden="1" customHeight="1" outlineLevel="1">
      <c r="A105" s="32" t="s">
        <v>213</v>
      </c>
      <c r="B105" s="55"/>
      <c r="C105" s="34"/>
      <c r="D105" s="35"/>
      <c r="E105" s="72"/>
      <c r="F105" s="73"/>
      <c r="G105" s="71">
        <f t="shared" si="20"/>
        <v>0</v>
      </c>
      <c r="H105" s="77">
        <f t="shared" si="21"/>
        <v>0</v>
      </c>
    </row>
    <row r="106" spans="1:8" ht="11.25" customHeight="1" collapsed="1">
      <c r="A106" s="65">
        <v>12</v>
      </c>
      <c r="B106" s="57"/>
      <c r="C106" s="66" t="s">
        <v>204</v>
      </c>
      <c r="D106" s="67"/>
      <c r="E106" s="68"/>
      <c r="F106" s="68"/>
      <c r="G106" s="69"/>
      <c r="H106" s="76">
        <f>SUM(H107:H116)</f>
        <v>0</v>
      </c>
    </row>
    <row r="107" spans="1:8" ht="11.25" hidden="1" customHeight="1" outlineLevel="1">
      <c r="A107" s="32" t="s">
        <v>88</v>
      </c>
      <c r="B107" s="55"/>
      <c r="C107" s="34"/>
      <c r="D107" s="39"/>
      <c r="E107" s="72"/>
      <c r="F107" s="73"/>
      <c r="G107" s="71">
        <f t="shared" ref="G107:G116" si="22">ROUND(F107*(1+$F$6),2)</f>
        <v>0</v>
      </c>
      <c r="H107" s="77">
        <f t="shared" ref="H107:H116" si="23">ROUND(E107*G107,2)</f>
        <v>0</v>
      </c>
    </row>
    <row r="108" spans="1:8" ht="11.25" hidden="1" customHeight="1" outlineLevel="1">
      <c r="A108" s="32" t="s">
        <v>89</v>
      </c>
      <c r="B108" s="55"/>
      <c r="C108" s="36"/>
      <c r="D108" s="38"/>
      <c r="E108" s="74"/>
      <c r="F108" s="73"/>
      <c r="G108" s="71">
        <f t="shared" si="22"/>
        <v>0</v>
      </c>
      <c r="H108" s="77">
        <f t="shared" si="23"/>
        <v>0</v>
      </c>
    </row>
    <row r="109" spans="1:8" ht="11.25" hidden="1" customHeight="1" outlineLevel="1">
      <c r="A109" s="32" t="s">
        <v>90</v>
      </c>
      <c r="B109" s="55"/>
      <c r="C109" s="36"/>
      <c r="D109" s="38"/>
      <c r="E109" s="74"/>
      <c r="F109" s="73"/>
      <c r="G109" s="71">
        <f t="shared" si="22"/>
        <v>0</v>
      </c>
      <c r="H109" s="77">
        <f t="shared" si="23"/>
        <v>0</v>
      </c>
    </row>
    <row r="110" spans="1:8" ht="11.25" hidden="1" customHeight="1" outlineLevel="1">
      <c r="A110" s="32" t="s">
        <v>91</v>
      </c>
      <c r="B110" s="55"/>
      <c r="C110" s="36"/>
      <c r="D110" s="38"/>
      <c r="E110" s="74"/>
      <c r="F110" s="73"/>
      <c r="G110" s="71">
        <f t="shared" si="22"/>
        <v>0</v>
      </c>
      <c r="H110" s="77">
        <f t="shared" si="23"/>
        <v>0</v>
      </c>
    </row>
    <row r="111" spans="1:8" ht="11.25" hidden="1" customHeight="1" outlineLevel="1">
      <c r="A111" s="32" t="s">
        <v>92</v>
      </c>
      <c r="B111" s="55"/>
      <c r="C111" s="36"/>
      <c r="D111" s="38"/>
      <c r="E111" s="74"/>
      <c r="F111" s="73"/>
      <c r="G111" s="71">
        <f t="shared" si="22"/>
        <v>0</v>
      </c>
      <c r="H111" s="77">
        <f t="shared" si="23"/>
        <v>0</v>
      </c>
    </row>
    <row r="112" spans="1:8" ht="11.25" hidden="1" customHeight="1" outlineLevel="1">
      <c r="A112" s="32" t="s">
        <v>93</v>
      </c>
      <c r="B112" s="55"/>
      <c r="C112" s="36"/>
      <c r="D112" s="38"/>
      <c r="E112" s="74"/>
      <c r="F112" s="73"/>
      <c r="G112" s="71">
        <f t="shared" si="22"/>
        <v>0</v>
      </c>
      <c r="H112" s="77">
        <f t="shared" si="23"/>
        <v>0</v>
      </c>
    </row>
    <row r="113" spans="1:8" ht="11.25" hidden="1" customHeight="1" outlineLevel="1">
      <c r="A113" s="32" t="s">
        <v>94</v>
      </c>
      <c r="B113" s="55"/>
      <c r="C113" s="36"/>
      <c r="D113" s="38"/>
      <c r="E113" s="74"/>
      <c r="F113" s="73"/>
      <c r="G113" s="71">
        <f t="shared" si="22"/>
        <v>0</v>
      </c>
      <c r="H113" s="77">
        <f t="shared" si="23"/>
        <v>0</v>
      </c>
    </row>
    <row r="114" spans="1:8" ht="11.25" hidden="1" customHeight="1" outlineLevel="1">
      <c r="A114" s="32" t="s">
        <v>95</v>
      </c>
      <c r="B114" s="55"/>
      <c r="C114" s="36"/>
      <c r="D114" s="38"/>
      <c r="E114" s="74"/>
      <c r="F114" s="73"/>
      <c r="G114" s="71">
        <f t="shared" si="22"/>
        <v>0</v>
      </c>
      <c r="H114" s="77">
        <f t="shared" si="23"/>
        <v>0</v>
      </c>
    </row>
    <row r="115" spans="1:8" ht="11.25" hidden="1" customHeight="1" outlineLevel="1">
      <c r="A115" s="32" t="s">
        <v>96</v>
      </c>
      <c r="B115" s="55"/>
      <c r="C115" s="36"/>
      <c r="D115" s="38"/>
      <c r="E115" s="74"/>
      <c r="F115" s="73"/>
      <c r="G115" s="71">
        <f t="shared" si="22"/>
        <v>0</v>
      </c>
      <c r="H115" s="77">
        <f t="shared" si="23"/>
        <v>0</v>
      </c>
    </row>
    <row r="116" spans="1:8" ht="11.25" hidden="1" customHeight="1" outlineLevel="1">
      <c r="A116" s="32" t="s">
        <v>97</v>
      </c>
      <c r="B116" s="55"/>
      <c r="C116" s="36"/>
      <c r="D116" s="38"/>
      <c r="E116" s="74"/>
      <c r="F116" s="73"/>
      <c r="G116" s="71">
        <f t="shared" si="22"/>
        <v>0</v>
      </c>
      <c r="H116" s="77">
        <f t="shared" si="23"/>
        <v>0</v>
      </c>
    </row>
    <row r="117" spans="1:8" ht="11.25" customHeight="1" collapsed="1">
      <c r="A117" s="65">
        <v>13</v>
      </c>
      <c r="B117" s="57"/>
      <c r="C117" s="66" t="s">
        <v>204</v>
      </c>
      <c r="D117" s="67"/>
      <c r="E117" s="68"/>
      <c r="F117" s="68"/>
      <c r="G117" s="69"/>
      <c r="H117" s="76">
        <f>SUM(H118:H127)</f>
        <v>0</v>
      </c>
    </row>
    <row r="118" spans="1:8" ht="11.25" hidden="1" customHeight="1" outlineLevel="1">
      <c r="A118" s="32" t="s">
        <v>98</v>
      </c>
      <c r="B118" s="55"/>
      <c r="C118" s="34"/>
      <c r="D118" s="39"/>
      <c r="E118" s="72"/>
      <c r="F118" s="73"/>
      <c r="G118" s="71">
        <f t="shared" ref="G118:G127" si="24">ROUND(F118*(1+$F$6),2)</f>
        <v>0</v>
      </c>
      <c r="H118" s="77">
        <f t="shared" ref="H118:H127" si="25">ROUND(E118*G118,2)</f>
        <v>0</v>
      </c>
    </row>
    <row r="119" spans="1:8" ht="11.25" hidden="1" customHeight="1" outlineLevel="1">
      <c r="A119" s="32" t="s">
        <v>99</v>
      </c>
      <c r="B119" s="55"/>
      <c r="C119" s="36"/>
      <c r="D119" s="38"/>
      <c r="E119" s="74"/>
      <c r="F119" s="73"/>
      <c r="G119" s="71">
        <f t="shared" si="24"/>
        <v>0</v>
      </c>
      <c r="H119" s="77">
        <f t="shared" si="25"/>
        <v>0</v>
      </c>
    </row>
    <row r="120" spans="1:8" ht="11.25" hidden="1" customHeight="1" outlineLevel="1">
      <c r="A120" s="32" t="s">
        <v>100</v>
      </c>
      <c r="B120" s="55"/>
      <c r="C120" s="36"/>
      <c r="D120" s="38"/>
      <c r="E120" s="74"/>
      <c r="F120" s="73"/>
      <c r="G120" s="71">
        <f t="shared" si="24"/>
        <v>0</v>
      </c>
      <c r="H120" s="77">
        <f t="shared" si="25"/>
        <v>0</v>
      </c>
    </row>
    <row r="121" spans="1:8" ht="11.25" hidden="1" customHeight="1" outlineLevel="1">
      <c r="A121" s="32" t="s">
        <v>101</v>
      </c>
      <c r="B121" s="55"/>
      <c r="C121" s="36"/>
      <c r="D121" s="38"/>
      <c r="E121" s="74"/>
      <c r="F121" s="73"/>
      <c r="G121" s="71">
        <f t="shared" si="24"/>
        <v>0</v>
      </c>
      <c r="H121" s="77">
        <f t="shared" si="25"/>
        <v>0</v>
      </c>
    </row>
    <row r="122" spans="1:8" ht="11.25" hidden="1" customHeight="1" outlineLevel="1">
      <c r="A122" s="32" t="s">
        <v>102</v>
      </c>
      <c r="B122" s="55"/>
      <c r="C122" s="36"/>
      <c r="D122" s="38"/>
      <c r="E122" s="74"/>
      <c r="F122" s="73"/>
      <c r="G122" s="71">
        <f t="shared" si="24"/>
        <v>0</v>
      </c>
      <c r="H122" s="77">
        <f t="shared" si="25"/>
        <v>0</v>
      </c>
    </row>
    <row r="123" spans="1:8" ht="11.25" hidden="1" customHeight="1" outlineLevel="1">
      <c r="A123" s="32" t="s">
        <v>103</v>
      </c>
      <c r="B123" s="55"/>
      <c r="C123" s="36"/>
      <c r="D123" s="38"/>
      <c r="E123" s="74"/>
      <c r="F123" s="73"/>
      <c r="G123" s="71">
        <f t="shared" si="24"/>
        <v>0</v>
      </c>
      <c r="H123" s="77">
        <f t="shared" si="25"/>
        <v>0</v>
      </c>
    </row>
    <row r="124" spans="1:8" ht="11.25" hidden="1" customHeight="1" outlineLevel="1">
      <c r="A124" s="32" t="s">
        <v>104</v>
      </c>
      <c r="B124" s="55"/>
      <c r="C124" s="36"/>
      <c r="D124" s="38"/>
      <c r="E124" s="74"/>
      <c r="F124" s="73"/>
      <c r="G124" s="71">
        <f t="shared" si="24"/>
        <v>0</v>
      </c>
      <c r="H124" s="77">
        <f t="shared" si="25"/>
        <v>0</v>
      </c>
    </row>
    <row r="125" spans="1:8" ht="11.25" hidden="1" customHeight="1" outlineLevel="1">
      <c r="A125" s="32" t="s">
        <v>105</v>
      </c>
      <c r="B125" s="55"/>
      <c r="C125" s="36"/>
      <c r="D125" s="38"/>
      <c r="E125" s="74"/>
      <c r="F125" s="73"/>
      <c r="G125" s="71">
        <f t="shared" si="24"/>
        <v>0</v>
      </c>
      <c r="H125" s="77">
        <f t="shared" si="25"/>
        <v>0</v>
      </c>
    </row>
    <row r="126" spans="1:8" ht="11.25" hidden="1" customHeight="1" outlineLevel="1">
      <c r="A126" s="32" t="s">
        <v>106</v>
      </c>
      <c r="B126" s="55"/>
      <c r="C126" s="36"/>
      <c r="D126" s="38"/>
      <c r="E126" s="74"/>
      <c r="F126" s="73"/>
      <c r="G126" s="71">
        <f t="shared" si="24"/>
        <v>0</v>
      </c>
      <c r="H126" s="77">
        <f t="shared" si="25"/>
        <v>0</v>
      </c>
    </row>
    <row r="127" spans="1:8" ht="11.25" hidden="1" customHeight="1" outlineLevel="1">
      <c r="A127" s="32" t="s">
        <v>107</v>
      </c>
      <c r="B127" s="55"/>
      <c r="C127" s="36"/>
      <c r="D127" s="38"/>
      <c r="E127" s="74"/>
      <c r="F127" s="73"/>
      <c r="G127" s="71">
        <f t="shared" si="24"/>
        <v>0</v>
      </c>
      <c r="H127" s="77">
        <f t="shared" si="25"/>
        <v>0</v>
      </c>
    </row>
    <row r="128" spans="1:8" ht="11.25" customHeight="1" collapsed="1">
      <c r="A128" s="65">
        <v>14</v>
      </c>
      <c r="B128" s="57"/>
      <c r="C128" s="66" t="s">
        <v>204</v>
      </c>
      <c r="D128" s="67"/>
      <c r="E128" s="68"/>
      <c r="F128" s="68"/>
      <c r="G128" s="69"/>
      <c r="H128" s="76">
        <f>SUM(H129:H138)</f>
        <v>0</v>
      </c>
    </row>
    <row r="129" spans="1:8" ht="11.25" hidden="1" customHeight="1" outlineLevel="1">
      <c r="A129" s="32" t="s">
        <v>108</v>
      </c>
      <c r="B129" s="55"/>
      <c r="C129" s="34"/>
      <c r="D129" s="39"/>
      <c r="E129" s="72"/>
      <c r="F129" s="73"/>
      <c r="G129" s="71">
        <f t="shared" ref="G129:G138" si="26">ROUND(F129*(1+$F$6),2)</f>
        <v>0</v>
      </c>
      <c r="H129" s="77">
        <f t="shared" ref="H129:H138" si="27">ROUND(E129*G129,2)</f>
        <v>0</v>
      </c>
    </row>
    <row r="130" spans="1:8" ht="11.25" hidden="1" customHeight="1" outlineLevel="1">
      <c r="A130" s="32" t="s">
        <v>109</v>
      </c>
      <c r="B130" s="55"/>
      <c r="C130" s="34"/>
      <c r="D130" s="39"/>
      <c r="E130" s="72"/>
      <c r="F130" s="73"/>
      <c r="G130" s="71">
        <f t="shared" si="26"/>
        <v>0</v>
      </c>
      <c r="H130" s="77">
        <f t="shared" si="27"/>
        <v>0</v>
      </c>
    </row>
    <row r="131" spans="1:8" ht="11.25" hidden="1" customHeight="1" outlineLevel="1">
      <c r="A131" s="32" t="s">
        <v>110</v>
      </c>
      <c r="B131" s="55"/>
      <c r="C131" s="36"/>
      <c r="D131" s="38"/>
      <c r="E131" s="74"/>
      <c r="F131" s="73"/>
      <c r="G131" s="71">
        <f t="shared" si="26"/>
        <v>0</v>
      </c>
      <c r="H131" s="77">
        <f t="shared" si="27"/>
        <v>0</v>
      </c>
    </row>
    <row r="132" spans="1:8" ht="11.25" hidden="1" customHeight="1" outlineLevel="1">
      <c r="A132" s="32" t="s">
        <v>111</v>
      </c>
      <c r="B132" s="55"/>
      <c r="C132" s="36"/>
      <c r="D132" s="38"/>
      <c r="E132" s="74"/>
      <c r="F132" s="73"/>
      <c r="G132" s="71">
        <f t="shared" si="26"/>
        <v>0</v>
      </c>
      <c r="H132" s="77">
        <f t="shared" si="27"/>
        <v>0</v>
      </c>
    </row>
    <row r="133" spans="1:8" ht="11.25" hidden="1" customHeight="1" outlineLevel="1">
      <c r="A133" s="32" t="s">
        <v>112</v>
      </c>
      <c r="B133" s="55"/>
      <c r="C133" s="36"/>
      <c r="D133" s="38"/>
      <c r="E133" s="74"/>
      <c r="F133" s="73"/>
      <c r="G133" s="71">
        <f t="shared" si="26"/>
        <v>0</v>
      </c>
      <c r="H133" s="77">
        <f t="shared" si="27"/>
        <v>0</v>
      </c>
    </row>
    <row r="134" spans="1:8" ht="11.25" hidden="1" customHeight="1" outlineLevel="1">
      <c r="A134" s="32" t="s">
        <v>113</v>
      </c>
      <c r="B134" s="55"/>
      <c r="C134" s="36"/>
      <c r="D134" s="38"/>
      <c r="E134" s="74"/>
      <c r="F134" s="73"/>
      <c r="G134" s="71">
        <f t="shared" si="26"/>
        <v>0</v>
      </c>
      <c r="H134" s="77">
        <f t="shared" si="27"/>
        <v>0</v>
      </c>
    </row>
    <row r="135" spans="1:8" ht="11.25" hidden="1" customHeight="1" outlineLevel="1">
      <c r="A135" s="32" t="s">
        <v>114</v>
      </c>
      <c r="B135" s="55"/>
      <c r="C135" s="36"/>
      <c r="D135" s="38"/>
      <c r="E135" s="74"/>
      <c r="F135" s="73"/>
      <c r="G135" s="71">
        <f t="shared" si="26"/>
        <v>0</v>
      </c>
      <c r="H135" s="77">
        <f t="shared" si="27"/>
        <v>0</v>
      </c>
    </row>
    <row r="136" spans="1:8" ht="11.25" hidden="1" customHeight="1" outlineLevel="1">
      <c r="A136" s="32" t="s">
        <v>115</v>
      </c>
      <c r="B136" s="55"/>
      <c r="C136" s="36"/>
      <c r="D136" s="38"/>
      <c r="E136" s="74"/>
      <c r="F136" s="73"/>
      <c r="G136" s="71">
        <f t="shared" si="26"/>
        <v>0</v>
      </c>
      <c r="H136" s="77">
        <f t="shared" si="27"/>
        <v>0</v>
      </c>
    </row>
    <row r="137" spans="1:8" ht="11.25" hidden="1" customHeight="1" outlineLevel="1">
      <c r="A137" s="32" t="s">
        <v>116</v>
      </c>
      <c r="B137" s="55"/>
      <c r="C137" s="36"/>
      <c r="D137" s="38"/>
      <c r="E137" s="74"/>
      <c r="F137" s="73"/>
      <c r="G137" s="71">
        <f t="shared" si="26"/>
        <v>0</v>
      </c>
      <c r="H137" s="77">
        <f t="shared" si="27"/>
        <v>0</v>
      </c>
    </row>
    <row r="138" spans="1:8" ht="11.25" hidden="1" customHeight="1" outlineLevel="1">
      <c r="A138" s="32" t="s">
        <v>117</v>
      </c>
      <c r="B138" s="55"/>
      <c r="C138" s="36"/>
      <c r="D138" s="38"/>
      <c r="E138" s="74"/>
      <c r="F138" s="73"/>
      <c r="G138" s="71">
        <f t="shared" si="26"/>
        <v>0</v>
      </c>
      <c r="H138" s="77">
        <f t="shared" si="27"/>
        <v>0</v>
      </c>
    </row>
    <row r="139" spans="1:8" ht="11.25" customHeight="1" collapsed="1">
      <c r="A139" s="65">
        <v>15</v>
      </c>
      <c r="B139" s="57"/>
      <c r="C139" s="66" t="s">
        <v>204</v>
      </c>
      <c r="D139" s="67"/>
      <c r="E139" s="68"/>
      <c r="F139" s="68"/>
      <c r="G139" s="69"/>
      <c r="H139" s="76">
        <f>SUM(H140:H149)</f>
        <v>0</v>
      </c>
    </row>
    <row r="140" spans="1:8" ht="11.25" hidden="1" customHeight="1" outlineLevel="1">
      <c r="A140" s="32" t="s">
        <v>118</v>
      </c>
      <c r="B140" s="55"/>
      <c r="C140" s="36"/>
      <c r="D140" s="38"/>
      <c r="E140" s="74"/>
      <c r="F140" s="73"/>
      <c r="G140" s="71">
        <f t="shared" ref="G140:G149" si="28">ROUND(F140*(1+$F$6),2)</f>
        <v>0</v>
      </c>
      <c r="H140" s="77">
        <f t="shared" ref="H140:H149" si="29">ROUND(E140*G140,2)</f>
        <v>0</v>
      </c>
    </row>
    <row r="141" spans="1:8" ht="11.25" hidden="1" customHeight="1" outlineLevel="1">
      <c r="A141" s="32" t="s">
        <v>119</v>
      </c>
      <c r="B141" s="55"/>
      <c r="C141" s="36"/>
      <c r="D141" s="38"/>
      <c r="E141" s="74"/>
      <c r="F141" s="73"/>
      <c r="G141" s="71">
        <f t="shared" si="28"/>
        <v>0</v>
      </c>
      <c r="H141" s="77">
        <f t="shared" si="29"/>
        <v>0</v>
      </c>
    </row>
    <row r="142" spans="1:8" ht="11.25" hidden="1" customHeight="1" outlineLevel="1">
      <c r="A142" s="32" t="s">
        <v>120</v>
      </c>
      <c r="B142" s="55"/>
      <c r="C142" s="36"/>
      <c r="D142" s="38"/>
      <c r="E142" s="74"/>
      <c r="F142" s="73"/>
      <c r="G142" s="71">
        <f t="shared" si="28"/>
        <v>0</v>
      </c>
      <c r="H142" s="77">
        <f t="shared" si="29"/>
        <v>0</v>
      </c>
    </row>
    <row r="143" spans="1:8" ht="11.25" hidden="1" customHeight="1" outlineLevel="1">
      <c r="A143" s="32" t="s">
        <v>121</v>
      </c>
      <c r="B143" s="55"/>
      <c r="C143" s="36"/>
      <c r="D143" s="38"/>
      <c r="E143" s="74"/>
      <c r="F143" s="73"/>
      <c r="G143" s="71">
        <f t="shared" si="28"/>
        <v>0</v>
      </c>
      <c r="H143" s="77">
        <f t="shared" si="29"/>
        <v>0</v>
      </c>
    </row>
    <row r="144" spans="1:8" ht="11.25" hidden="1" customHeight="1" outlineLevel="1">
      <c r="A144" s="32" t="s">
        <v>122</v>
      </c>
      <c r="B144" s="55"/>
      <c r="C144" s="36"/>
      <c r="D144" s="38"/>
      <c r="E144" s="74"/>
      <c r="F144" s="73"/>
      <c r="G144" s="71">
        <f t="shared" si="28"/>
        <v>0</v>
      </c>
      <c r="H144" s="77">
        <f t="shared" si="29"/>
        <v>0</v>
      </c>
    </row>
    <row r="145" spans="1:8" ht="11.25" hidden="1" customHeight="1" outlineLevel="1">
      <c r="A145" s="32" t="s">
        <v>123</v>
      </c>
      <c r="B145" s="55"/>
      <c r="C145" s="36"/>
      <c r="D145" s="38"/>
      <c r="E145" s="74"/>
      <c r="F145" s="73"/>
      <c r="G145" s="71">
        <f t="shared" si="28"/>
        <v>0</v>
      </c>
      <c r="H145" s="77">
        <f t="shared" si="29"/>
        <v>0</v>
      </c>
    </row>
    <row r="146" spans="1:8" ht="11.25" hidden="1" customHeight="1" outlineLevel="1">
      <c r="A146" s="32" t="s">
        <v>214</v>
      </c>
      <c r="B146" s="55"/>
      <c r="C146" s="36"/>
      <c r="D146" s="38"/>
      <c r="E146" s="74"/>
      <c r="F146" s="73"/>
      <c r="G146" s="71">
        <f t="shared" si="28"/>
        <v>0</v>
      </c>
      <c r="H146" s="77">
        <f t="shared" si="29"/>
        <v>0</v>
      </c>
    </row>
    <row r="147" spans="1:8" ht="11.25" hidden="1" customHeight="1" outlineLevel="1">
      <c r="A147" s="32" t="s">
        <v>215</v>
      </c>
      <c r="B147" s="55"/>
      <c r="C147" s="36"/>
      <c r="D147" s="38"/>
      <c r="E147" s="74"/>
      <c r="F147" s="73"/>
      <c r="G147" s="71">
        <f t="shared" si="28"/>
        <v>0</v>
      </c>
      <c r="H147" s="77">
        <f t="shared" si="29"/>
        <v>0</v>
      </c>
    </row>
    <row r="148" spans="1:8" ht="11.25" hidden="1" customHeight="1" outlineLevel="1">
      <c r="A148" s="32" t="s">
        <v>216</v>
      </c>
      <c r="B148" s="55"/>
      <c r="C148" s="36"/>
      <c r="D148" s="38"/>
      <c r="E148" s="74"/>
      <c r="F148" s="73"/>
      <c r="G148" s="71">
        <f t="shared" si="28"/>
        <v>0</v>
      </c>
      <c r="H148" s="77">
        <f t="shared" si="29"/>
        <v>0</v>
      </c>
    </row>
    <row r="149" spans="1:8" ht="11.25" hidden="1" customHeight="1" outlineLevel="1">
      <c r="A149" s="32" t="s">
        <v>217</v>
      </c>
      <c r="B149" s="55"/>
      <c r="C149" s="36"/>
      <c r="D149" s="38"/>
      <c r="E149" s="74"/>
      <c r="F149" s="73"/>
      <c r="G149" s="71">
        <f t="shared" si="28"/>
        <v>0</v>
      </c>
      <c r="H149" s="77">
        <f t="shared" si="29"/>
        <v>0</v>
      </c>
    </row>
    <row r="150" spans="1:8" ht="9" collapsed="1">
      <c r="A150" s="65">
        <v>16</v>
      </c>
      <c r="B150" s="57"/>
      <c r="C150" s="66" t="s">
        <v>204</v>
      </c>
      <c r="D150" s="67"/>
      <c r="E150" s="68"/>
      <c r="F150" s="68"/>
      <c r="G150" s="69"/>
      <c r="H150" s="76">
        <f>SUM(H151:H160)</f>
        <v>0</v>
      </c>
    </row>
    <row r="151" spans="1:8" ht="9" hidden="1" outlineLevel="1">
      <c r="A151" s="32" t="s">
        <v>124</v>
      </c>
      <c r="B151" s="55"/>
      <c r="C151" s="36"/>
      <c r="D151" s="38"/>
      <c r="E151" s="74"/>
      <c r="F151" s="73"/>
      <c r="G151" s="71">
        <f t="shared" ref="G151:G160" si="30">ROUND(F151*(1+$F$6),2)</f>
        <v>0</v>
      </c>
      <c r="H151" s="77">
        <f t="shared" ref="H151:H160" si="31">ROUND(E151*G151,2)</f>
        <v>0</v>
      </c>
    </row>
    <row r="152" spans="1:8" ht="11.25" hidden="1" customHeight="1" outlineLevel="1">
      <c r="A152" s="32" t="s">
        <v>125</v>
      </c>
      <c r="B152" s="55"/>
      <c r="C152" s="36"/>
      <c r="D152" s="38"/>
      <c r="E152" s="74"/>
      <c r="F152" s="73"/>
      <c r="G152" s="71">
        <f t="shared" si="30"/>
        <v>0</v>
      </c>
      <c r="H152" s="77">
        <f t="shared" si="31"/>
        <v>0</v>
      </c>
    </row>
    <row r="153" spans="1:8" ht="11.25" hidden="1" customHeight="1" outlineLevel="1">
      <c r="A153" s="32" t="s">
        <v>126</v>
      </c>
      <c r="B153" s="55"/>
      <c r="C153" s="36"/>
      <c r="D153" s="38"/>
      <c r="E153" s="74"/>
      <c r="F153" s="73"/>
      <c r="G153" s="71">
        <f t="shared" si="30"/>
        <v>0</v>
      </c>
      <c r="H153" s="77">
        <f t="shared" si="31"/>
        <v>0</v>
      </c>
    </row>
    <row r="154" spans="1:8" ht="11.25" hidden="1" customHeight="1" outlineLevel="1">
      <c r="A154" s="32" t="s">
        <v>127</v>
      </c>
      <c r="B154" s="55"/>
      <c r="C154" s="36"/>
      <c r="D154" s="38"/>
      <c r="E154" s="74"/>
      <c r="F154" s="73"/>
      <c r="G154" s="71">
        <f t="shared" si="30"/>
        <v>0</v>
      </c>
      <c r="H154" s="77">
        <f t="shared" si="31"/>
        <v>0</v>
      </c>
    </row>
    <row r="155" spans="1:8" ht="11.25" hidden="1" customHeight="1" outlineLevel="1">
      <c r="A155" s="32" t="s">
        <v>218</v>
      </c>
      <c r="B155" s="55"/>
      <c r="C155" s="36"/>
      <c r="D155" s="38"/>
      <c r="E155" s="74"/>
      <c r="F155" s="73"/>
      <c r="G155" s="71">
        <f t="shared" si="30"/>
        <v>0</v>
      </c>
      <c r="H155" s="77">
        <f t="shared" si="31"/>
        <v>0</v>
      </c>
    </row>
    <row r="156" spans="1:8" ht="11.25" hidden="1" customHeight="1" outlineLevel="1">
      <c r="A156" s="32" t="s">
        <v>219</v>
      </c>
      <c r="B156" s="55"/>
      <c r="C156" s="36"/>
      <c r="D156" s="38"/>
      <c r="E156" s="74"/>
      <c r="F156" s="73"/>
      <c r="G156" s="71">
        <f t="shared" si="30"/>
        <v>0</v>
      </c>
      <c r="H156" s="77">
        <f t="shared" si="31"/>
        <v>0</v>
      </c>
    </row>
    <row r="157" spans="1:8" ht="11.25" hidden="1" customHeight="1" outlineLevel="1">
      <c r="A157" s="32" t="s">
        <v>220</v>
      </c>
      <c r="B157" s="55"/>
      <c r="C157" s="36"/>
      <c r="D157" s="38"/>
      <c r="E157" s="74"/>
      <c r="F157" s="73"/>
      <c r="G157" s="71">
        <f t="shared" si="30"/>
        <v>0</v>
      </c>
      <c r="H157" s="77">
        <f t="shared" si="31"/>
        <v>0</v>
      </c>
    </row>
    <row r="158" spans="1:8" ht="11.25" hidden="1" customHeight="1" outlineLevel="1">
      <c r="A158" s="32" t="s">
        <v>221</v>
      </c>
      <c r="B158" s="55"/>
      <c r="C158" s="36"/>
      <c r="D158" s="38"/>
      <c r="E158" s="74"/>
      <c r="F158" s="73"/>
      <c r="G158" s="71">
        <f t="shared" si="30"/>
        <v>0</v>
      </c>
      <c r="H158" s="77">
        <f t="shared" si="31"/>
        <v>0</v>
      </c>
    </row>
    <row r="159" spans="1:8" ht="11.25" hidden="1" customHeight="1" outlineLevel="1">
      <c r="A159" s="32" t="s">
        <v>222</v>
      </c>
      <c r="B159" s="55"/>
      <c r="C159" s="36"/>
      <c r="D159" s="38"/>
      <c r="E159" s="74"/>
      <c r="F159" s="73"/>
      <c r="G159" s="71">
        <f t="shared" si="30"/>
        <v>0</v>
      </c>
      <c r="H159" s="77">
        <f t="shared" si="31"/>
        <v>0</v>
      </c>
    </row>
    <row r="160" spans="1:8" ht="11.25" hidden="1" customHeight="1" outlineLevel="1">
      <c r="A160" s="32" t="s">
        <v>223</v>
      </c>
      <c r="B160" s="55"/>
      <c r="C160" s="36"/>
      <c r="D160" s="38"/>
      <c r="E160" s="74"/>
      <c r="F160" s="73"/>
      <c r="G160" s="71">
        <f t="shared" si="30"/>
        <v>0</v>
      </c>
      <c r="H160" s="77">
        <f t="shared" si="31"/>
        <v>0</v>
      </c>
    </row>
    <row r="161" spans="1:8" ht="11.25" customHeight="1" collapsed="1">
      <c r="A161" s="186" t="s">
        <v>199</v>
      </c>
      <c r="B161" s="187"/>
      <c r="C161" s="187"/>
      <c r="D161" s="187"/>
      <c r="E161" s="187"/>
      <c r="F161" s="187"/>
      <c r="G161" s="188"/>
      <c r="H161" s="78">
        <f>SUM(H9:H150)/2</f>
        <v>1.25</v>
      </c>
    </row>
    <row r="162" spans="1:8" ht="11.25" customHeight="1">
      <c r="A162" s="174" t="s">
        <v>200</v>
      </c>
      <c r="B162" s="175"/>
      <c r="C162" s="175"/>
      <c r="D162" s="175"/>
      <c r="E162" s="175"/>
      <c r="F162" s="175"/>
      <c r="G162" s="175"/>
      <c r="H162" s="176"/>
    </row>
    <row r="163" spans="1:8" ht="11.25" customHeight="1">
      <c r="A163" s="171"/>
      <c r="B163" s="172"/>
      <c r="C163" s="172"/>
      <c r="D163" s="172"/>
      <c r="E163" s="172"/>
      <c r="F163" s="172"/>
      <c r="G163" s="172"/>
      <c r="H163" s="173"/>
    </row>
    <row r="164" spans="1:8" ht="11.25" customHeight="1">
      <c r="A164" s="174" t="s">
        <v>201</v>
      </c>
      <c r="B164" s="175"/>
      <c r="C164" s="175"/>
      <c r="D164" s="175"/>
      <c r="E164" s="175"/>
      <c r="F164" s="175"/>
      <c r="G164" s="175"/>
      <c r="H164" s="176"/>
    </row>
    <row r="165" spans="1:8" ht="11.25" customHeight="1">
      <c r="A165" s="50"/>
      <c r="B165" s="58"/>
      <c r="C165" s="40"/>
      <c r="D165" s="40"/>
      <c r="E165" s="40"/>
      <c r="F165" s="40"/>
      <c r="G165" s="40"/>
      <c r="H165" s="51"/>
    </row>
    <row r="166" spans="1:8" ht="11.25" customHeight="1">
      <c r="A166" s="50"/>
      <c r="B166" s="58"/>
      <c r="C166" s="40"/>
      <c r="D166" s="40"/>
      <c r="E166" s="40"/>
      <c r="F166" s="40"/>
      <c r="G166" s="40"/>
      <c r="H166" s="51"/>
    </row>
    <row r="167" spans="1:8" ht="11.25" customHeight="1">
      <c r="A167" s="50"/>
      <c r="B167" s="58"/>
      <c r="C167" s="40"/>
      <c r="D167" s="40"/>
      <c r="E167" s="40"/>
      <c r="F167" s="40"/>
      <c r="G167" s="40"/>
      <c r="H167" s="51"/>
    </row>
    <row r="168" spans="1:8" ht="11.25" customHeight="1">
      <c r="A168" s="50"/>
      <c r="B168" s="58"/>
      <c r="C168" s="40"/>
      <c r="D168" s="40"/>
      <c r="E168" s="40"/>
      <c r="F168" s="40"/>
      <c r="G168" s="40"/>
      <c r="H168" s="51"/>
    </row>
    <row r="169" spans="1:8" ht="11.25" customHeight="1">
      <c r="A169" s="52"/>
      <c r="B169" s="59"/>
      <c r="C169" s="53"/>
      <c r="D169" s="53"/>
      <c r="E169" s="53"/>
      <c r="F169" s="53"/>
      <c r="G169" s="53"/>
      <c r="H169" s="54"/>
    </row>
    <row r="170" spans="1:8" ht="11.25" customHeight="1">
      <c r="A170" s="41"/>
      <c r="B170" s="60"/>
      <c r="C170" s="42"/>
      <c r="D170" s="41"/>
      <c r="E170" s="43"/>
      <c r="F170" s="44"/>
      <c r="G170" s="44"/>
      <c r="H170" s="44"/>
    </row>
    <row r="171" spans="1:8" ht="11.25" customHeight="1">
      <c r="C171" s="46"/>
    </row>
    <row r="172" spans="1:8" ht="11.25" customHeight="1">
      <c r="C172" s="46"/>
    </row>
    <row r="173" spans="1:8" ht="11.25" customHeight="1">
      <c r="C173" s="46"/>
    </row>
    <row r="174" spans="1:8" ht="11.25" customHeight="1">
      <c r="C174" s="46"/>
    </row>
  </sheetData>
  <mergeCells count="15">
    <mergeCell ref="A4:B4"/>
    <mergeCell ref="C4:H4"/>
    <mergeCell ref="A1:H1"/>
    <mergeCell ref="A2:B2"/>
    <mergeCell ref="C2:H2"/>
    <mergeCell ref="A3:B3"/>
    <mergeCell ref="C3:H3"/>
    <mergeCell ref="A163:H163"/>
    <mergeCell ref="A164:H164"/>
    <mergeCell ref="A5:B5"/>
    <mergeCell ref="C5:H5"/>
    <mergeCell ref="A6:B6"/>
    <mergeCell ref="C6:D6"/>
    <mergeCell ref="A161:G161"/>
    <mergeCell ref="A162:H162"/>
  </mergeCells>
  <printOptions horizontalCentered="1"/>
  <pageMargins left="0.59055118110236227" right="0.39370078740157483" top="1.3779527559055118" bottom="0.59055118110236227" header="0.19685039370078741" footer="0.19685039370078741"/>
  <pageSetup paperSize="9" orientation="portrait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&amp;C&amp;"Arial,Normal"&amp;7Pág. &amp;P de &amp;N
Rua: Fernão Dias Paes Leme, nº 11, Bairro: Calungá - Boa Vista-RR, CEP 69.303-220
E-mail: licitacoes@ifrr.edu.br - Fone: (95) 3623-1910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view="pageLayout" topLeftCell="A13" zoomScale="115" zoomScaleNormal="115" zoomScalePageLayoutView="115" workbookViewId="0">
      <selection activeCell="C59" sqref="C59"/>
    </sheetView>
  </sheetViews>
  <sheetFormatPr defaultColWidth="9.140625" defaultRowHeight="15"/>
  <cols>
    <col min="1" max="1" width="11.42578125" customWidth="1"/>
    <col min="2" max="2" width="40.140625" style="27" customWidth="1"/>
    <col min="3" max="6" width="9" customWidth="1"/>
  </cols>
  <sheetData>
    <row r="1" spans="1:10" ht="20.25" customHeight="1">
      <c r="A1" s="189" t="s">
        <v>292</v>
      </c>
      <c r="B1" s="189"/>
      <c r="C1" s="189"/>
      <c r="D1" s="189"/>
      <c r="E1" s="189"/>
      <c r="F1" s="189"/>
      <c r="G1" s="2"/>
      <c r="H1" s="1"/>
      <c r="I1" s="1"/>
      <c r="J1" s="1"/>
    </row>
    <row r="2" spans="1:10" ht="11.25" customHeight="1">
      <c r="A2" s="62" t="s">
        <v>242</v>
      </c>
      <c r="B2" s="191" t="s">
        <v>241</v>
      </c>
      <c r="C2" s="191"/>
      <c r="D2" s="191"/>
      <c r="E2" s="191"/>
      <c r="F2" s="191"/>
      <c r="G2" s="1"/>
      <c r="H2" s="1"/>
      <c r="I2" s="1"/>
      <c r="J2" s="1"/>
    </row>
    <row r="3" spans="1:10" ht="11.25" customHeight="1">
      <c r="A3" s="29" t="s">
        <v>247</v>
      </c>
      <c r="B3" s="191" t="s">
        <v>232</v>
      </c>
      <c r="C3" s="191"/>
      <c r="D3" s="191"/>
      <c r="E3" s="191"/>
      <c r="F3" s="191"/>
      <c r="G3" s="1"/>
      <c r="H3" s="1"/>
      <c r="I3" s="1"/>
      <c r="J3" s="1"/>
    </row>
    <row r="4" spans="1:10" ht="11.25" customHeight="1">
      <c r="A4" s="62" t="str">
        <f>'[1]MODELO PROPOSTA'!A4:G4</f>
        <v xml:space="preserve">LOCAL: </v>
      </c>
      <c r="B4" s="191" t="s">
        <v>233</v>
      </c>
      <c r="C4" s="191"/>
      <c r="D4" s="191"/>
      <c r="E4" s="191"/>
      <c r="F4" s="191"/>
      <c r="G4" s="1"/>
      <c r="H4" s="1"/>
      <c r="I4" s="1"/>
      <c r="J4" s="1"/>
    </row>
    <row r="5" spans="1:10" ht="11.25" customHeight="1">
      <c r="A5" s="62" t="str">
        <f>'[1]MODELO PROPOSTA'!A5:G5</f>
        <v>CONTRATADA:</v>
      </c>
      <c r="B5" s="191" t="s">
        <v>239</v>
      </c>
      <c r="C5" s="191"/>
      <c r="D5" s="191"/>
      <c r="E5" s="191"/>
      <c r="F5" s="191"/>
      <c r="G5" s="5"/>
      <c r="H5" s="4"/>
      <c r="I5" s="1"/>
      <c r="J5" s="1"/>
    </row>
    <row r="6" spans="1:10" ht="11.25" customHeight="1">
      <c r="A6" s="62" t="s">
        <v>255</v>
      </c>
      <c r="B6" s="134" t="s">
        <v>238</v>
      </c>
      <c r="C6" s="137" t="s">
        <v>231</v>
      </c>
      <c r="D6" s="105">
        <v>0.25</v>
      </c>
      <c r="E6" s="137" t="s">
        <v>237</v>
      </c>
      <c r="F6" s="105">
        <v>0</v>
      </c>
      <c r="G6" s="5"/>
      <c r="H6" s="4"/>
      <c r="I6" s="1"/>
      <c r="J6" s="1"/>
    </row>
    <row r="7" spans="1:10" ht="11.25" customHeight="1">
      <c r="A7" s="6"/>
      <c r="B7" s="6"/>
      <c r="C7" s="6"/>
      <c r="D7" s="6"/>
      <c r="E7" s="6"/>
      <c r="F7" s="104"/>
      <c r="G7" s="5"/>
      <c r="H7" s="4"/>
      <c r="I7" s="1"/>
      <c r="J7" s="1"/>
    </row>
    <row r="8" spans="1:10" ht="11.25" customHeight="1">
      <c r="A8" s="97" t="s">
        <v>280</v>
      </c>
      <c r="B8" s="192" t="s">
        <v>264</v>
      </c>
      <c r="C8" s="193"/>
      <c r="D8" s="193"/>
      <c r="E8" s="194"/>
      <c r="F8" s="120" t="s">
        <v>281</v>
      </c>
      <c r="G8" s="5"/>
      <c r="H8" s="4"/>
      <c r="I8" s="1"/>
      <c r="J8" s="1"/>
    </row>
    <row r="9" spans="1:10" s="7" customFormat="1" ht="11.25" customHeight="1">
      <c r="A9" s="98" t="s">
        <v>13</v>
      </c>
      <c r="B9" s="99" t="s">
        <v>4</v>
      </c>
      <c r="C9" s="99" t="s">
        <v>6</v>
      </c>
      <c r="D9" s="99" t="s">
        <v>251</v>
      </c>
      <c r="E9" s="100" t="s">
        <v>226</v>
      </c>
      <c r="F9" s="99" t="s">
        <v>5</v>
      </c>
      <c r="G9" s="8"/>
      <c r="H9" s="9"/>
    </row>
    <row r="10" spans="1:10" s="7" customFormat="1" ht="11.25" customHeight="1">
      <c r="A10" s="121" t="s">
        <v>256</v>
      </c>
      <c r="B10" s="101" t="s">
        <v>282</v>
      </c>
      <c r="C10" s="102" t="s">
        <v>10</v>
      </c>
      <c r="D10" s="103">
        <v>480</v>
      </c>
      <c r="E10" s="122">
        <v>19.18</v>
      </c>
      <c r="F10" s="71">
        <f t="shared" ref="F10:F11" si="0">ROUND(D10*E10,2)</f>
        <v>9206.4</v>
      </c>
      <c r="G10" s="11"/>
      <c r="H10" s="8"/>
    </row>
    <row r="11" spans="1:10" s="7" customFormat="1" ht="11.25" customHeight="1">
      <c r="A11" s="121" t="s">
        <v>256</v>
      </c>
      <c r="B11" s="101" t="s">
        <v>283</v>
      </c>
      <c r="C11" s="102" t="s">
        <v>10</v>
      </c>
      <c r="D11" s="103">
        <v>960</v>
      </c>
      <c r="E11" s="122">
        <v>15.57</v>
      </c>
      <c r="F11" s="71">
        <f t="shared" si="0"/>
        <v>14947.2</v>
      </c>
      <c r="G11" s="11"/>
      <c r="H11" s="8"/>
    </row>
    <row r="12" spans="1:10" s="7" customFormat="1" ht="11.25" customHeight="1">
      <c r="A12" s="190" t="s">
        <v>11</v>
      </c>
      <c r="B12" s="190"/>
      <c r="C12" s="190"/>
      <c r="D12" s="190"/>
      <c r="E12" s="190"/>
      <c r="F12" s="124">
        <f>SUM(F10:F11)</f>
        <v>24153.599999999999</v>
      </c>
      <c r="G12" s="11"/>
      <c r="H12" s="10"/>
    </row>
    <row r="13" spans="1:10" s="7" customFormat="1" ht="11.25" customHeight="1">
      <c r="A13" s="195" t="s">
        <v>240</v>
      </c>
      <c r="B13" s="195"/>
      <c r="C13" s="195"/>
      <c r="D13" s="195"/>
      <c r="E13" s="195"/>
      <c r="F13" s="71">
        <v>0</v>
      </c>
    </row>
    <row r="14" spans="1:10" s="7" customFormat="1" ht="11.25" customHeight="1">
      <c r="A14" s="195" t="s">
        <v>253</v>
      </c>
      <c r="B14" s="195"/>
      <c r="C14" s="195"/>
      <c r="D14" s="195"/>
      <c r="E14" s="195"/>
      <c r="F14" s="71">
        <f>ROUND(F12*($D$6),2)</f>
        <v>6038.4</v>
      </c>
    </row>
    <row r="15" spans="1:10" s="7" customFormat="1" ht="11.25" customHeight="1">
      <c r="A15" s="196" t="s">
        <v>254</v>
      </c>
      <c r="B15" s="196"/>
      <c r="C15" s="196"/>
      <c r="D15" s="196"/>
      <c r="E15" s="196"/>
      <c r="F15" s="123">
        <f>F12+F13+F14</f>
        <v>30192</v>
      </c>
    </row>
    <row r="16" spans="1:10" s="7" customFormat="1" ht="11.25" customHeight="1">
      <c r="A16" s="106"/>
      <c r="B16" s="168"/>
      <c r="C16" s="168"/>
      <c r="D16" s="168"/>
      <c r="E16" s="169"/>
      <c r="F16" s="123"/>
    </row>
    <row r="17" spans="1:6" s="7" customFormat="1" ht="11.25" customHeight="1">
      <c r="A17" s="97" t="s">
        <v>284</v>
      </c>
      <c r="B17" s="192" t="s">
        <v>265</v>
      </c>
      <c r="C17" s="193"/>
      <c r="D17" s="193"/>
      <c r="E17" s="194"/>
      <c r="F17" s="120" t="s">
        <v>281</v>
      </c>
    </row>
    <row r="18" spans="1:6" s="7" customFormat="1" ht="11.25" customHeight="1">
      <c r="A18" s="98" t="s">
        <v>13</v>
      </c>
      <c r="B18" s="99" t="s">
        <v>4</v>
      </c>
      <c r="C18" s="99" t="s">
        <v>6</v>
      </c>
      <c r="D18" s="99" t="s">
        <v>251</v>
      </c>
      <c r="E18" s="100" t="s">
        <v>226</v>
      </c>
      <c r="F18" s="99" t="s">
        <v>5</v>
      </c>
    </row>
    <row r="19" spans="1:6" s="7" customFormat="1" ht="11.25" customHeight="1">
      <c r="A19" s="121" t="s">
        <v>256</v>
      </c>
      <c r="B19" s="101" t="s">
        <v>282</v>
      </c>
      <c r="C19" s="102" t="s">
        <v>10</v>
      </c>
      <c r="D19" s="103">
        <v>480</v>
      </c>
      <c r="E19" s="122">
        <v>19.18</v>
      </c>
      <c r="F19" s="71">
        <f t="shared" ref="F19:F20" si="1">ROUND(D19*E19,2)</f>
        <v>9206.4</v>
      </c>
    </row>
    <row r="20" spans="1:6" s="7" customFormat="1" ht="11.25" customHeight="1">
      <c r="A20" s="121" t="s">
        <v>256</v>
      </c>
      <c r="B20" s="101" t="s">
        <v>283</v>
      </c>
      <c r="C20" s="102" t="s">
        <v>10</v>
      </c>
      <c r="D20" s="103">
        <v>960</v>
      </c>
      <c r="E20" s="122">
        <v>15.57</v>
      </c>
      <c r="F20" s="71">
        <f t="shared" si="1"/>
        <v>14947.2</v>
      </c>
    </row>
    <row r="21" spans="1:6" s="7" customFormat="1" ht="11.25" customHeight="1">
      <c r="A21" s="190" t="s">
        <v>11</v>
      </c>
      <c r="B21" s="190"/>
      <c r="C21" s="190"/>
      <c r="D21" s="190"/>
      <c r="E21" s="190"/>
      <c r="F21" s="124">
        <f>SUM(F19:F20)</f>
        <v>24153.599999999999</v>
      </c>
    </row>
    <row r="22" spans="1:6" s="7" customFormat="1" ht="11.25" customHeight="1">
      <c r="A22" s="195" t="s">
        <v>240</v>
      </c>
      <c r="B22" s="195"/>
      <c r="C22" s="195"/>
      <c r="D22" s="195"/>
      <c r="E22" s="195"/>
      <c r="F22" s="71">
        <v>0</v>
      </c>
    </row>
    <row r="23" spans="1:6" s="7" customFormat="1" ht="11.25" customHeight="1">
      <c r="A23" s="195" t="s">
        <v>253</v>
      </c>
      <c r="B23" s="195"/>
      <c r="C23" s="195"/>
      <c r="D23" s="195"/>
      <c r="E23" s="195"/>
      <c r="F23" s="71">
        <f>ROUND(F21*($D$6),2)</f>
        <v>6038.4</v>
      </c>
    </row>
    <row r="24" spans="1:6" s="7" customFormat="1" ht="11.25" customHeight="1">
      <c r="A24" s="196" t="s">
        <v>254</v>
      </c>
      <c r="B24" s="196"/>
      <c r="C24" s="196"/>
      <c r="D24" s="196"/>
      <c r="E24" s="196"/>
      <c r="F24" s="123">
        <f>F21+F22+F23</f>
        <v>30192</v>
      </c>
    </row>
    <row r="25" spans="1:6" s="7" customFormat="1" ht="11.25" customHeight="1">
      <c r="A25" s="106"/>
      <c r="B25" s="106"/>
      <c r="C25" s="106"/>
      <c r="D25" s="106"/>
      <c r="E25" s="106"/>
      <c r="F25" s="170"/>
    </row>
    <row r="26" spans="1:6" s="7" customFormat="1" ht="11.25" customHeight="1">
      <c r="A26" s="97" t="s">
        <v>287</v>
      </c>
      <c r="B26" s="192" t="s">
        <v>288</v>
      </c>
      <c r="C26" s="193"/>
      <c r="D26" s="193"/>
      <c r="E26" s="194"/>
      <c r="F26" s="120" t="s">
        <v>281</v>
      </c>
    </row>
    <row r="27" spans="1:6" s="7" customFormat="1" ht="11.25" customHeight="1">
      <c r="A27" s="98" t="s">
        <v>13</v>
      </c>
      <c r="B27" s="99" t="s">
        <v>4</v>
      </c>
      <c r="C27" s="99" t="s">
        <v>6</v>
      </c>
      <c r="D27" s="99" t="s">
        <v>251</v>
      </c>
      <c r="E27" s="100" t="s">
        <v>226</v>
      </c>
      <c r="F27" s="99" t="s">
        <v>5</v>
      </c>
    </row>
    <row r="28" spans="1:6" s="7" customFormat="1" ht="11.25" customHeight="1">
      <c r="A28" s="121" t="s">
        <v>256</v>
      </c>
      <c r="B28" s="101" t="s">
        <v>282</v>
      </c>
      <c r="C28" s="102" t="s">
        <v>10</v>
      </c>
      <c r="D28" s="103">
        <v>480</v>
      </c>
      <c r="E28" s="122">
        <v>19.18</v>
      </c>
      <c r="F28" s="71">
        <f t="shared" ref="F28:F29" si="2">ROUND(D28*E28,2)</f>
        <v>9206.4</v>
      </c>
    </row>
    <row r="29" spans="1:6" ht="11.25" customHeight="1">
      <c r="A29" s="121" t="s">
        <v>256</v>
      </c>
      <c r="B29" s="101" t="s">
        <v>283</v>
      </c>
      <c r="C29" s="102" t="s">
        <v>10</v>
      </c>
      <c r="D29" s="103">
        <v>960</v>
      </c>
      <c r="E29" s="122">
        <v>15.57</v>
      </c>
      <c r="F29" s="71">
        <f t="shared" si="2"/>
        <v>14947.2</v>
      </c>
    </row>
    <row r="30" spans="1:6" ht="11.25" customHeight="1">
      <c r="A30" s="190" t="s">
        <v>11</v>
      </c>
      <c r="B30" s="190"/>
      <c r="C30" s="190"/>
      <c r="D30" s="190"/>
      <c r="E30" s="190"/>
      <c r="F30" s="124">
        <f>SUM(F28:F29)</f>
        <v>24153.599999999999</v>
      </c>
    </row>
    <row r="31" spans="1:6" ht="11.25" customHeight="1">
      <c r="A31" s="195" t="s">
        <v>240</v>
      </c>
      <c r="B31" s="195"/>
      <c r="C31" s="195"/>
      <c r="D31" s="195"/>
      <c r="E31" s="195"/>
      <c r="F31" s="71">
        <v>0</v>
      </c>
    </row>
    <row r="32" spans="1:6" ht="11.25" customHeight="1">
      <c r="A32" s="195" t="s">
        <v>253</v>
      </c>
      <c r="B32" s="195"/>
      <c r="C32" s="195"/>
      <c r="D32" s="195"/>
      <c r="E32" s="195"/>
      <c r="F32" s="71">
        <f>ROUND(F30*($D$6),2)</f>
        <v>6038.4</v>
      </c>
    </row>
    <row r="33" spans="1:6" ht="11.25" customHeight="1">
      <c r="A33" s="196" t="s">
        <v>254</v>
      </c>
      <c r="B33" s="196"/>
      <c r="C33" s="196"/>
      <c r="D33" s="196"/>
      <c r="E33" s="196"/>
      <c r="F33" s="123">
        <f>F30+F31+F32</f>
        <v>30192</v>
      </c>
    </row>
    <row r="34" spans="1:6" ht="11.25" customHeight="1">
      <c r="A34" s="106"/>
      <c r="B34" s="106"/>
      <c r="C34" s="106"/>
      <c r="D34" s="106"/>
      <c r="E34" s="106"/>
      <c r="F34" s="170"/>
    </row>
    <row r="35" spans="1:6" ht="11.25" customHeight="1">
      <c r="A35" s="97" t="s">
        <v>18</v>
      </c>
      <c r="B35" s="192" t="s">
        <v>285</v>
      </c>
      <c r="C35" s="193"/>
      <c r="D35" s="193"/>
      <c r="E35" s="194"/>
      <c r="F35" s="120" t="s">
        <v>16</v>
      </c>
    </row>
    <row r="36" spans="1:6" ht="11.25" customHeight="1">
      <c r="A36" s="98" t="s">
        <v>13</v>
      </c>
      <c r="B36" s="99" t="s">
        <v>4</v>
      </c>
      <c r="C36" s="99" t="s">
        <v>6</v>
      </c>
      <c r="D36" s="99" t="s">
        <v>251</v>
      </c>
      <c r="E36" s="100" t="s">
        <v>226</v>
      </c>
      <c r="F36" s="99" t="s">
        <v>5</v>
      </c>
    </row>
    <row r="37" spans="1:6" ht="11.25" customHeight="1">
      <c r="A37" s="121" t="s">
        <v>256</v>
      </c>
      <c r="B37" s="101" t="s">
        <v>286</v>
      </c>
      <c r="C37" s="102" t="s">
        <v>10</v>
      </c>
      <c r="D37" s="103">
        <v>480</v>
      </c>
      <c r="E37" s="122">
        <v>19.18</v>
      </c>
      <c r="F37" s="71">
        <f t="shared" ref="F37:F44" si="3">ROUND(D37*E37,2)</f>
        <v>9206.4</v>
      </c>
    </row>
    <row r="38" spans="1:6" ht="11.25" customHeight="1">
      <c r="A38" s="121" t="s">
        <v>256</v>
      </c>
      <c r="B38" s="101" t="s">
        <v>286</v>
      </c>
      <c r="C38" s="102" t="s">
        <v>10</v>
      </c>
      <c r="D38" s="103">
        <v>960</v>
      </c>
      <c r="E38" s="122">
        <v>15.57</v>
      </c>
      <c r="F38" s="71">
        <f t="shared" si="3"/>
        <v>14947.2</v>
      </c>
    </row>
    <row r="39" spans="1:6" ht="11.25" customHeight="1">
      <c r="A39" s="198" t="s">
        <v>252</v>
      </c>
      <c r="B39" s="199"/>
      <c r="C39" s="199"/>
      <c r="D39" s="199"/>
      <c r="E39" s="200"/>
      <c r="F39" s="71">
        <f>SUM(F37:F38)</f>
        <v>24153.599999999999</v>
      </c>
    </row>
    <row r="40" spans="1:6" ht="11.25" customHeight="1">
      <c r="A40" s="121" t="s">
        <v>257</v>
      </c>
      <c r="B40" s="101" t="s">
        <v>286</v>
      </c>
      <c r="C40" s="102" t="s">
        <v>16</v>
      </c>
      <c r="D40" s="103">
        <v>22</v>
      </c>
      <c r="E40" s="122">
        <v>24.31</v>
      </c>
      <c r="F40" s="71">
        <f t="shared" ref="F40:F41" si="4">ROUND(D40*E40,2)</f>
        <v>534.82000000000005</v>
      </c>
    </row>
    <row r="41" spans="1:6" ht="11.25" customHeight="1">
      <c r="A41" s="121" t="s">
        <v>257</v>
      </c>
      <c r="B41" s="101" t="s">
        <v>286</v>
      </c>
      <c r="C41" s="102" t="s">
        <v>15</v>
      </c>
      <c r="D41" s="103">
        <v>65</v>
      </c>
      <c r="E41" s="122">
        <v>6.1</v>
      </c>
      <c r="F41" s="71">
        <f t="shared" si="4"/>
        <v>396.5</v>
      </c>
    </row>
    <row r="42" spans="1:6" ht="11.25" customHeight="1">
      <c r="A42" s="201" t="s">
        <v>260</v>
      </c>
      <c r="B42" s="201"/>
      <c r="C42" s="201"/>
      <c r="D42" s="201"/>
      <c r="E42" s="202"/>
      <c r="F42" s="71">
        <f>SUM(F40:F41)</f>
        <v>931.32</v>
      </c>
    </row>
    <row r="43" spans="1:6" ht="11.25" customHeight="1">
      <c r="A43" s="121" t="s">
        <v>256</v>
      </c>
      <c r="B43" s="101" t="s">
        <v>286</v>
      </c>
      <c r="C43" s="102" t="s">
        <v>16</v>
      </c>
      <c r="D43" s="103">
        <v>22</v>
      </c>
      <c r="E43" s="122">
        <v>24.31</v>
      </c>
      <c r="F43" s="71">
        <f t="shared" si="3"/>
        <v>534.82000000000005</v>
      </c>
    </row>
    <row r="44" spans="1:6" ht="11.25" customHeight="1">
      <c r="A44" s="121" t="s">
        <v>256</v>
      </c>
      <c r="B44" s="101" t="s">
        <v>286</v>
      </c>
      <c r="C44" s="102" t="s">
        <v>15</v>
      </c>
      <c r="D44" s="103">
        <v>65</v>
      </c>
      <c r="E44" s="122">
        <v>6.1</v>
      </c>
      <c r="F44" s="71">
        <f t="shared" si="3"/>
        <v>396.5</v>
      </c>
    </row>
    <row r="45" spans="1:6" ht="11.25" customHeight="1">
      <c r="A45" s="197" t="s">
        <v>261</v>
      </c>
      <c r="B45" s="197"/>
      <c r="C45" s="197"/>
      <c r="D45" s="197"/>
      <c r="E45" s="197"/>
      <c r="F45" s="71">
        <f>SUM(F43:F44)</f>
        <v>931.32</v>
      </c>
    </row>
    <row r="46" spans="1:6" ht="11.25" customHeight="1">
      <c r="A46" s="190" t="s">
        <v>11</v>
      </c>
      <c r="B46" s="190"/>
      <c r="C46" s="190"/>
      <c r="D46" s="190"/>
      <c r="E46" s="190"/>
      <c r="F46" s="124">
        <f>F45+F42+F39</f>
        <v>26016.239999999998</v>
      </c>
    </row>
    <row r="47" spans="1:6" ht="11.25" customHeight="1">
      <c r="A47" s="195" t="s">
        <v>240</v>
      </c>
      <c r="B47" s="195"/>
      <c r="C47" s="195"/>
      <c r="D47" s="195"/>
      <c r="E47" s="195"/>
      <c r="F47" s="71">
        <v>0</v>
      </c>
    </row>
    <row r="48" spans="1:6" ht="11.25" customHeight="1">
      <c r="A48" s="195" t="s">
        <v>253</v>
      </c>
      <c r="B48" s="195"/>
      <c r="C48" s="195"/>
      <c r="D48" s="195"/>
      <c r="E48" s="195"/>
      <c r="F48" s="71">
        <f>ROUND(F46*(D6),2)</f>
        <v>6504.06</v>
      </c>
    </row>
    <row r="49" spans="1:6" ht="11.25" customHeight="1">
      <c r="A49" s="196" t="s">
        <v>254</v>
      </c>
      <c r="B49" s="196"/>
      <c r="C49" s="196"/>
      <c r="D49" s="196"/>
      <c r="E49" s="196"/>
      <c r="F49" s="123">
        <f>F46+F47+F48</f>
        <v>32520.3</v>
      </c>
    </row>
    <row r="50" spans="1:6" ht="11.25" customHeight="1">
      <c r="A50" s="106"/>
      <c r="B50" s="106"/>
      <c r="C50" s="106"/>
      <c r="D50" s="106"/>
      <c r="E50" s="106"/>
      <c r="F50" s="106"/>
    </row>
    <row r="51" spans="1:6" ht="11.25" customHeight="1">
      <c r="A51" s="206" t="s">
        <v>243</v>
      </c>
      <c r="B51" s="207"/>
      <c r="C51" s="207"/>
      <c r="D51" s="207"/>
      <c r="E51" s="207"/>
      <c r="F51" s="208"/>
    </row>
    <row r="52" spans="1:6" ht="11.25" customHeight="1">
      <c r="A52" s="209"/>
      <c r="B52" s="210"/>
      <c r="C52" s="210"/>
      <c r="D52" s="210"/>
      <c r="E52" s="210"/>
      <c r="F52" s="211"/>
    </row>
    <row r="53" spans="1:6" ht="11.25" customHeight="1">
      <c r="A53" s="203" t="s">
        <v>201</v>
      </c>
      <c r="B53" s="204"/>
      <c r="C53" s="204"/>
      <c r="D53" s="204"/>
      <c r="E53" s="204"/>
      <c r="F53" s="205"/>
    </row>
    <row r="54" spans="1:6" ht="11.25" customHeight="1">
      <c r="A54" s="107"/>
      <c r="B54" s="6"/>
      <c r="C54" s="6"/>
      <c r="D54" s="6"/>
      <c r="E54" s="6"/>
      <c r="F54" s="104"/>
    </row>
    <row r="55" spans="1:6" ht="11.25" customHeight="1">
      <c r="A55" s="108"/>
      <c r="B55" s="109"/>
      <c r="C55" s="110"/>
      <c r="D55" s="110"/>
      <c r="E55" s="110"/>
      <c r="F55" s="111"/>
    </row>
    <row r="56" spans="1:6" ht="11.25" customHeight="1">
      <c r="A56" s="112"/>
      <c r="B56" s="113"/>
      <c r="C56" s="114"/>
      <c r="D56" s="114"/>
      <c r="E56" s="114"/>
      <c r="F56" s="115"/>
    </row>
    <row r="57" spans="1:6" ht="11.25" customHeight="1">
      <c r="A57" s="116"/>
      <c r="B57" s="117"/>
      <c r="C57" s="118"/>
      <c r="D57" s="118"/>
      <c r="E57" s="118"/>
      <c r="F57" s="119"/>
    </row>
    <row r="58" spans="1:6">
      <c r="A58" s="3"/>
      <c r="B58" s="28"/>
      <c r="C58" s="3"/>
      <c r="D58" s="3"/>
      <c r="E58" s="3"/>
      <c r="F58" s="3"/>
    </row>
  </sheetData>
  <mergeCells count="31">
    <mergeCell ref="A53:F53"/>
    <mergeCell ref="A46:E46"/>
    <mergeCell ref="A47:E47"/>
    <mergeCell ref="A48:E48"/>
    <mergeCell ref="A49:E49"/>
    <mergeCell ref="A51:F51"/>
    <mergeCell ref="A52:F52"/>
    <mergeCell ref="A45:E45"/>
    <mergeCell ref="A22:E22"/>
    <mergeCell ref="A23:E23"/>
    <mergeCell ref="A24:E24"/>
    <mergeCell ref="B26:E26"/>
    <mergeCell ref="A30:E30"/>
    <mergeCell ref="A31:E31"/>
    <mergeCell ref="A32:E32"/>
    <mergeCell ref="A33:E33"/>
    <mergeCell ref="B35:E35"/>
    <mergeCell ref="A39:E39"/>
    <mergeCell ref="A42:E42"/>
    <mergeCell ref="A21:E21"/>
    <mergeCell ref="A1:F1"/>
    <mergeCell ref="B2:F2"/>
    <mergeCell ref="B3:F3"/>
    <mergeCell ref="B4:F4"/>
    <mergeCell ref="B5:F5"/>
    <mergeCell ref="B8:E8"/>
    <mergeCell ref="A12:E12"/>
    <mergeCell ref="A13:E13"/>
    <mergeCell ref="A14:E14"/>
    <mergeCell ref="A15:E15"/>
    <mergeCell ref="B17:E17"/>
  </mergeCells>
  <printOptions horizontalCentered="1"/>
  <pageMargins left="0.59055118110236227" right="0.59055118110236227" top="1.3779527559055118" bottom="0.78740157480314965" header="0.19685039370078741" footer="0.19685039370078741"/>
  <pageSetup paperSize="9" orientation="portrait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&amp;C&amp;"Arial,Normal"&amp;7Pág. &amp;P de &amp;N
Rua: Fernão Dias Paes Leme, nº 11, Bairro: Calungá - Boa Vista-RR - CEP 69.303-220
E-mail: licitacoes@ifrr.edu.br - Fone: (95) 3623-1910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view="pageLayout" zoomScaleNormal="100" workbookViewId="0">
      <selection activeCell="B4" sqref="B4:F4"/>
    </sheetView>
  </sheetViews>
  <sheetFormatPr defaultRowHeight="11.25"/>
  <cols>
    <col min="1" max="1" width="14" style="7" customWidth="1"/>
    <col min="2" max="2" width="7.7109375" style="7" customWidth="1"/>
    <col min="3" max="3" width="28.7109375" style="7" customWidth="1"/>
    <col min="4" max="4" width="10.5703125" style="7" customWidth="1"/>
    <col min="5" max="5" width="12.5703125" style="7" customWidth="1"/>
    <col min="6" max="6" width="15.85546875" style="7" customWidth="1"/>
    <col min="7" max="16384" width="9.140625" style="7"/>
  </cols>
  <sheetData>
    <row r="1" spans="1:6" ht="24.75" customHeight="1">
      <c r="A1" s="228" t="s">
        <v>293</v>
      </c>
      <c r="B1" s="228"/>
      <c r="C1" s="228"/>
      <c r="D1" s="228"/>
      <c r="E1" s="228"/>
      <c r="F1" s="228"/>
    </row>
    <row r="2" spans="1:6" ht="12">
      <c r="A2" s="88" t="s">
        <v>235</v>
      </c>
      <c r="B2" s="229" t="s">
        <v>241</v>
      </c>
      <c r="C2" s="230"/>
      <c r="D2" s="230"/>
      <c r="E2" s="230"/>
      <c r="F2" s="231"/>
    </row>
    <row r="3" spans="1:6" ht="15" customHeight="1">
      <c r="A3" s="88" t="s">
        <v>247</v>
      </c>
      <c r="B3" s="229" t="s">
        <v>232</v>
      </c>
      <c r="C3" s="230"/>
      <c r="D3" s="230"/>
      <c r="E3" s="230"/>
      <c r="F3" s="231"/>
    </row>
    <row r="4" spans="1:6" ht="15" customHeight="1">
      <c r="A4" s="88" t="s">
        <v>248</v>
      </c>
      <c r="B4" s="229" t="s">
        <v>233</v>
      </c>
      <c r="C4" s="230"/>
      <c r="D4" s="230"/>
      <c r="E4" s="230"/>
      <c r="F4" s="231"/>
    </row>
    <row r="5" spans="1:6" ht="15" customHeight="1">
      <c r="A5" s="88" t="s">
        <v>228</v>
      </c>
      <c r="B5" s="229" t="s">
        <v>239</v>
      </c>
      <c r="C5" s="230"/>
      <c r="D5" s="230"/>
      <c r="E5" s="230"/>
      <c r="F5" s="231"/>
    </row>
    <row r="6" spans="1:6" ht="9" customHeight="1">
      <c r="A6" s="227"/>
      <c r="B6" s="227"/>
      <c r="C6" s="227"/>
      <c r="D6" s="227"/>
      <c r="E6" s="227"/>
      <c r="F6" s="227"/>
    </row>
    <row r="7" spans="1:6" ht="16.5" customHeight="1">
      <c r="A7" s="215" t="s">
        <v>249</v>
      </c>
      <c r="B7" s="215"/>
      <c r="C7" s="215"/>
      <c r="D7" s="215"/>
      <c r="E7" s="215"/>
      <c r="F7" s="215"/>
    </row>
    <row r="8" spans="1:6" ht="50.25" customHeight="1">
      <c r="A8" s="216" t="s">
        <v>147</v>
      </c>
      <c r="B8" s="217"/>
      <c r="C8" s="217"/>
      <c r="D8" s="217"/>
      <c r="E8" s="217"/>
      <c r="F8" s="217"/>
    </row>
    <row r="9" spans="1:6" ht="29.25" customHeight="1">
      <c r="A9" s="218" t="s">
        <v>145</v>
      </c>
      <c r="B9" s="218"/>
      <c r="C9" s="218"/>
      <c r="D9" s="218"/>
      <c r="E9" s="218"/>
      <c r="F9" s="218"/>
    </row>
    <row r="10" spans="1:6" ht="12.75">
      <c r="A10" s="18"/>
      <c r="B10" s="18"/>
      <c r="C10" s="18"/>
      <c r="D10" s="18"/>
      <c r="E10" s="18"/>
      <c r="F10" s="18"/>
    </row>
    <row r="11" spans="1:6" ht="22.5">
      <c r="A11" s="18"/>
      <c r="B11" s="13" t="s">
        <v>0</v>
      </c>
      <c r="C11" s="13" t="s">
        <v>136</v>
      </c>
      <c r="D11" s="31" t="s">
        <v>230</v>
      </c>
      <c r="E11" s="31" t="s">
        <v>244</v>
      </c>
      <c r="F11" s="18"/>
    </row>
    <row r="12" spans="1:6" ht="12.75">
      <c r="A12" s="18"/>
      <c r="B12" s="14">
        <v>1</v>
      </c>
      <c r="C12" s="14" t="s">
        <v>138</v>
      </c>
      <c r="D12" s="19">
        <f>SUM(D13:D16)</f>
        <v>7.3000000000000009E-2</v>
      </c>
      <c r="E12" s="19">
        <f>SUM(E13:E16)</f>
        <v>7.3000000000000009E-2</v>
      </c>
      <c r="F12" s="18"/>
    </row>
    <row r="13" spans="1:6" ht="12.75">
      <c r="A13" s="18"/>
      <c r="B13" s="15" t="s">
        <v>3</v>
      </c>
      <c r="C13" s="15" t="s">
        <v>139</v>
      </c>
      <c r="D13" s="20">
        <v>0.04</v>
      </c>
      <c r="E13" s="20">
        <v>0.04</v>
      </c>
      <c r="F13" s="18"/>
    </row>
    <row r="14" spans="1:6" ht="12.75">
      <c r="A14" s="18"/>
      <c r="B14" s="15" t="s">
        <v>2</v>
      </c>
      <c r="C14" s="15" t="s">
        <v>140</v>
      </c>
      <c r="D14" s="20">
        <v>8.0000000000000002E-3</v>
      </c>
      <c r="E14" s="20">
        <v>8.0000000000000002E-3</v>
      </c>
      <c r="F14" s="18"/>
    </row>
    <row r="15" spans="1:6" ht="12.75">
      <c r="A15" s="18"/>
      <c r="B15" s="15" t="s">
        <v>7</v>
      </c>
      <c r="C15" s="15" t="s">
        <v>141</v>
      </c>
      <c r="D15" s="20">
        <v>1.2699999999999999E-2</v>
      </c>
      <c r="E15" s="20">
        <v>1.2699999999999999E-2</v>
      </c>
      <c r="F15" s="18"/>
    </row>
    <row r="16" spans="1:6" ht="12.75">
      <c r="A16" s="18"/>
      <c r="B16" s="15" t="s">
        <v>8</v>
      </c>
      <c r="C16" s="15" t="s">
        <v>142</v>
      </c>
      <c r="D16" s="20">
        <v>1.23E-2</v>
      </c>
      <c r="E16" s="20">
        <v>1.23E-2</v>
      </c>
      <c r="F16" s="18"/>
    </row>
    <row r="17" spans="1:6" ht="12.75">
      <c r="A17" s="18"/>
      <c r="B17" s="15"/>
      <c r="C17" s="15"/>
      <c r="D17" s="20"/>
      <c r="E17" s="20"/>
      <c r="F17" s="18"/>
    </row>
    <row r="18" spans="1:6" ht="12.75">
      <c r="A18" s="18"/>
      <c r="B18" s="14">
        <v>2</v>
      </c>
      <c r="C18" s="14" t="s">
        <v>143</v>
      </c>
      <c r="D18" s="19">
        <f>SUM(D19)</f>
        <v>7.3999999999999996E-2</v>
      </c>
      <c r="E18" s="19">
        <f>SUM(E19)</f>
        <v>7.3999999999999996E-2</v>
      </c>
      <c r="F18" s="18"/>
    </row>
    <row r="19" spans="1:6" ht="12.75">
      <c r="A19" s="18"/>
      <c r="B19" s="15" t="s">
        <v>9</v>
      </c>
      <c r="C19" s="15" t="s">
        <v>146</v>
      </c>
      <c r="D19" s="20">
        <v>7.3999999999999996E-2</v>
      </c>
      <c r="E19" s="20">
        <v>7.3999999999999996E-2</v>
      </c>
      <c r="F19" s="18"/>
    </row>
    <row r="20" spans="1:6" ht="12.75">
      <c r="A20" s="18"/>
      <c r="B20" s="15"/>
      <c r="C20" s="15"/>
      <c r="D20" s="20"/>
      <c r="E20" s="20"/>
      <c r="F20" s="18"/>
    </row>
    <row r="21" spans="1:6" ht="12.75">
      <c r="A21" s="18"/>
      <c r="B21" s="14">
        <v>3</v>
      </c>
      <c r="C21" s="14" t="s">
        <v>144</v>
      </c>
      <c r="D21" s="19">
        <f>SUM(D22:D25)</f>
        <v>0.1065</v>
      </c>
      <c r="E21" s="19">
        <f>SUM(E22:E25)</f>
        <v>0.1065</v>
      </c>
      <c r="F21" s="18"/>
    </row>
    <row r="22" spans="1:6" ht="12.75">
      <c r="A22" s="18"/>
      <c r="B22" s="15" t="s">
        <v>21</v>
      </c>
      <c r="C22" s="15" t="s">
        <v>153</v>
      </c>
      <c r="D22" s="20">
        <v>6.4999999999999997E-3</v>
      </c>
      <c r="E22" s="20">
        <v>6.4999999999999997E-3</v>
      </c>
      <c r="F22" s="18"/>
    </row>
    <row r="23" spans="1:6" ht="12.75">
      <c r="A23" s="18"/>
      <c r="B23" s="15" t="s">
        <v>22</v>
      </c>
      <c r="C23" s="15" t="s">
        <v>154</v>
      </c>
      <c r="D23" s="20">
        <v>0.03</v>
      </c>
      <c r="E23" s="20">
        <v>0.03</v>
      </c>
      <c r="F23" s="18"/>
    </row>
    <row r="24" spans="1:6" ht="12.75">
      <c r="A24" s="18"/>
      <c r="B24" s="15" t="s">
        <v>23</v>
      </c>
      <c r="C24" s="15" t="s">
        <v>155</v>
      </c>
      <c r="D24" s="20">
        <v>2.5000000000000001E-2</v>
      </c>
      <c r="E24" s="20">
        <v>2.5000000000000001E-2</v>
      </c>
      <c r="F24" s="18"/>
    </row>
    <row r="25" spans="1:6" ht="12.75">
      <c r="A25" s="18"/>
      <c r="B25" s="15" t="s">
        <v>24</v>
      </c>
      <c r="C25" s="15" t="s">
        <v>156</v>
      </c>
      <c r="D25" s="20">
        <v>4.4999999999999998E-2</v>
      </c>
      <c r="E25" s="20">
        <v>4.4999999999999998E-2</v>
      </c>
      <c r="F25" s="18"/>
    </row>
    <row r="26" spans="1:6" ht="12.75">
      <c r="A26" s="18"/>
      <c r="B26" s="15"/>
      <c r="C26" s="16" t="s">
        <v>245</v>
      </c>
      <c r="D26" s="21">
        <f>ROUND((((1+D13+D14+D15)*(1+D16)*(1+D19))/(1-D21))-1,4)</f>
        <v>0.29070000000000001</v>
      </c>
      <c r="E26" s="21">
        <f>ROUND((((1+E13+E14+E15)*(1+E16)*(1+E19))/(1-E21))-1,4)</f>
        <v>0.29070000000000001</v>
      </c>
      <c r="F26" s="18"/>
    </row>
    <row r="27" spans="1:6" ht="12.75">
      <c r="A27" s="18"/>
      <c r="B27" s="18"/>
      <c r="C27" s="18"/>
      <c r="D27" s="18"/>
      <c r="E27" s="18"/>
      <c r="F27" s="18"/>
    </row>
    <row r="28" spans="1:6" ht="14.25" customHeight="1">
      <c r="A28" s="219" t="s">
        <v>152</v>
      </c>
      <c r="B28" s="220"/>
      <c r="C28" s="220"/>
      <c r="D28" s="220"/>
      <c r="E28" s="220"/>
      <c r="F28" s="220"/>
    </row>
    <row r="29" spans="1:6">
      <c r="A29" s="220" t="s">
        <v>148</v>
      </c>
      <c r="B29" s="220"/>
      <c r="C29" s="220"/>
      <c r="D29" s="220"/>
      <c r="E29" s="220"/>
      <c r="F29" s="220"/>
    </row>
    <row r="30" spans="1:6" ht="14.25" customHeight="1">
      <c r="A30" s="220" t="s">
        <v>246</v>
      </c>
      <c r="B30" s="220"/>
      <c r="C30" s="220"/>
      <c r="D30" s="220"/>
      <c r="E30" s="220"/>
      <c r="F30" s="220"/>
    </row>
    <row r="31" spans="1:6" ht="15" customHeight="1">
      <c r="A31" s="220" t="s">
        <v>149</v>
      </c>
      <c r="B31" s="220"/>
      <c r="C31" s="220"/>
      <c r="D31" s="220"/>
      <c r="E31" s="220"/>
      <c r="F31" s="220"/>
    </row>
    <row r="32" spans="1:6" ht="60.75" customHeight="1">
      <c r="A32" s="220" t="s">
        <v>150</v>
      </c>
      <c r="B32" s="220"/>
      <c r="C32" s="220"/>
      <c r="D32" s="220"/>
      <c r="E32" s="220"/>
      <c r="F32" s="220"/>
    </row>
    <row r="33" spans="1:6" ht="60" customHeight="1">
      <c r="A33" s="220" t="s">
        <v>151</v>
      </c>
      <c r="B33" s="220"/>
      <c r="C33" s="220"/>
      <c r="D33" s="220"/>
      <c r="E33" s="220"/>
      <c r="F33" s="220"/>
    </row>
    <row r="34" spans="1:6" ht="12.75">
      <c r="A34" s="18"/>
      <c r="B34" s="18"/>
      <c r="C34" s="18"/>
      <c r="D34" s="18"/>
      <c r="E34" s="18"/>
      <c r="F34" s="18"/>
    </row>
    <row r="35" spans="1:6">
      <c r="A35" s="221" t="s">
        <v>14</v>
      </c>
      <c r="B35" s="222"/>
      <c r="C35" s="222"/>
      <c r="D35" s="222"/>
      <c r="E35" s="222"/>
      <c r="F35" s="223"/>
    </row>
    <row r="36" spans="1:6" ht="24" customHeight="1">
      <c r="A36" s="224"/>
      <c r="B36" s="225"/>
      <c r="C36" s="225"/>
      <c r="D36" s="225"/>
      <c r="E36" s="225"/>
      <c r="F36" s="226"/>
    </row>
    <row r="37" spans="1:6">
      <c r="A37" s="212" t="s">
        <v>201</v>
      </c>
      <c r="B37" s="213"/>
      <c r="C37" s="213"/>
      <c r="D37" s="213"/>
      <c r="E37" s="213"/>
      <c r="F37" s="214"/>
    </row>
    <row r="38" spans="1:6">
      <c r="A38" s="90"/>
      <c r="B38" s="89"/>
      <c r="C38" s="89"/>
      <c r="D38" s="89"/>
      <c r="E38" s="89"/>
      <c r="F38" s="91"/>
    </row>
    <row r="39" spans="1:6" ht="12.75">
      <c r="A39" s="92"/>
      <c r="B39" s="25"/>
      <c r="C39" s="25"/>
      <c r="D39" s="25"/>
      <c r="E39" s="25"/>
      <c r="F39" s="93"/>
    </row>
    <row r="40" spans="1:6" ht="12.75">
      <c r="A40" s="92"/>
      <c r="B40" s="25"/>
      <c r="C40" s="25"/>
      <c r="D40" s="25"/>
      <c r="E40" s="25"/>
      <c r="F40" s="93"/>
    </row>
    <row r="41" spans="1:6" ht="12.75">
      <c r="A41" s="94"/>
      <c r="B41" s="95"/>
      <c r="C41" s="95"/>
      <c r="D41" s="95"/>
      <c r="E41" s="95"/>
      <c r="F41" s="96"/>
    </row>
    <row r="42" spans="1:6" ht="12.75">
      <c r="A42" s="18"/>
      <c r="B42" s="18"/>
      <c r="C42" s="18"/>
      <c r="D42" s="18"/>
      <c r="E42" s="18"/>
      <c r="F42" s="18"/>
    </row>
    <row r="43" spans="1:6" ht="12.75">
      <c r="A43" s="18"/>
      <c r="B43" s="18"/>
      <c r="C43" s="18"/>
      <c r="D43" s="18"/>
      <c r="E43" s="18"/>
      <c r="F43" s="18"/>
    </row>
    <row r="44" spans="1:6" ht="12.75">
      <c r="A44" s="18"/>
      <c r="B44" s="18"/>
      <c r="C44" s="18"/>
      <c r="D44" s="18"/>
      <c r="E44" s="18"/>
      <c r="F44" s="18"/>
    </row>
    <row r="45" spans="1:6" ht="12.75">
      <c r="A45" s="18"/>
      <c r="B45" s="18"/>
      <c r="C45" s="18"/>
      <c r="D45" s="18"/>
      <c r="E45" s="18"/>
      <c r="F45" s="18"/>
    </row>
    <row r="46" spans="1:6" ht="12.75">
      <c r="A46" s="18"/>
      <c r="B46" s="18"/>
      <c r="C46" s="18"/>
      <c r="D46" s="18"/>
      <c r="E46" s="18"/>
      <c r="F46" s="18"/>
    </row>
    <row r="47" spans="1:6" ht="12.75">
      <c r="A47" s="18"/>
      <c r="B47" s="18"/>
      <c r="C47" s="18"/>
      <c r="D47" s="18"/>
      <c r="E47" s="18"/>
      <c r="F47" s="18"/>
    </row>
    <row r="48" spans="1:6" ht="12.75">
      <c r="A48" s="18"/>
      <c r="B48" s="18"/>
      <c r="C48" s="18"/>
      <c r="D48" s="18"/>
      <c r="E48" s="18"/>
      <c r="F48" s="18"/>
    </row>
    <row r="49" spans="1:6" ht="12.75">
      <c r="A49" s="18"/>
      <c r="B49" s="18"/>
      <c r="C49" s="18"/>
      <c r="D49" s="18"/>
      <c r="E49" s="18"/>
      <c r="F49" s="18"/>
    </row>
    <row r="50" spans="1:6" ht="12.75">
      <c r="A50" s="18"/>
      <c r="B50" s="18"/>
      <c r="C50" s="18"/>
      <c r="D50" s="18"/>
      <c r="E50" s="18"/>
      <c r="F50" s="18"/>
    </row>
    <row r="51" spans="1:6" ht="12.75">
      <c r="A51" s="18"/>
      <c r="B51" s="18"/>
      <c r="C51" s="18"/>
      <c r="D51" s="18"/>
      <c r="E51" s="18"/>
      <c r="F51" s="18"/>
    </row>
    <row r="52" spans="1:6" ht="12.75">
      <c r="A52" s="18"/>
      <c r="B52" s="18"/>
      <c r="C52" s="18"/>
      <c r="D52" s="18"/>
      <c r="E52" s="18"/>
      <c r="F52" s="18"/>
    </row>
    <row r="53" spans="1:6" ht="12.75">
      <c r="A53" s="18"/>
      <c r="B53" s="18"/>
      <c r="C53" s="18"/>
      <c r="D53" s="18"/>
      <c r="E53" s="18"/>
      <c r="F53" s="18"/>
    </row>
    <row r="54" spans="1:6" ht="12.75">
      <c r="A54" s="18"/>
      <c r="B54" s="18"/>
      <c r="C54" s="18"/>
      <c r="D54" s="18"/>
      <c r="E54" s="18"/>
      <c r="F54" s="18"/>
    </row>
    <row r="55" spans="1:6" ht="12.75">
      <c r="A55" s="18"/>
      <c r="B55" s="18"/>
      <c r="C55" s="18"/>
      <c r="D55" s="18"/>
      <c r="E55" s="18"/>
      <c r="F55" s="18"/>
    </row>
    <row r="56" spans="1:6" ht="12.75">
      <c r="A56" s="18"/>
      <c r="B56" s="18"/>
      <c r="C56" s="18"/>
      <c r="D56" s="18"/>
      <c r="E56" s="18"/>
      <c r="F56" s="18"/>
    </row>
    <row r="57" spans="1:6" ht="12.75">
      <c r="A57" s="18"/>
      <c r="B57" s="18"/>
      <c r="C57" s="18"/>
      <c r="D57" s="18"/>
      <c r="E57" s="18"/>
      <c r="F57" s="18"/>
    </row>
    <row r="58" spans="1:6">
      <c r="A58" s="17"/>
      <c r="B58" s="17"/>
      <c r="C58" s="17"/>
      <c r="D58" s="17"/>
      <c r="E58" s="17"/>
      <c r="F58" s="17"/>
    </row>
    <row r="59" spans="1:6">
      <c r="A59" s="17"/>
      <c r="B59" s="17"/>
      <c r="C59" s="17"/>
      <c r="D59" s="17"/>
      <c r="E59" s="17"/>
      <c r="F59" s="17"/>
    </row>
    <row r="60" spans="1:6">
      <c r="A60" s="17"/>
      <c r="B60" s="17"/>
      <c r="C60" s="17"/>
      <c r="D60" s="17"/>
      <c r="E60" s="17"/>
      <c r="F60" s="17"/>
    </row>
    <row r="61" spans="1:6">
      <c r="A61" s="17"/>
      <c r="B61" s="17"/>
      <c r="C61" s="17"/>
      <c r="D61" s="17"/>
      <c r="E61" s="17"/>
      <c r="F61" s="17"/>
    </row>
    <row r="62" spans="1:6">
      <c r="A62" s="17"/>
      <c r="B62" s="17"/>
      <c r="C62" s="17"/>
      <c r="D62" s="17"/>
      <c r="E62" s="17"/>
      <c r="F62" s="17"/>
    </row>
  </sheetData>
  <mergeCells count="18">
    <mergeCell ref="A6:F6"/>
    <mergeCell ref="A1:F1"/>
    <mergeCell ref="B2:F2"/>
    <mergeCell ref="B3:F3"/>
    <mergeCell ref="B4:F4"/>
    <mergeCell ref="B5:F5"/>
    <mergeCell ref="A37:F37"/>
    <mergeCell ref="A7:F7"/>
    <mergeCell ref="A8:F8"/>
    <mergeCell ref="A9:F9"/>
    <mergeCell ref="A28:F28"/>
    <mergeCell ref="A29:F29"/>
    <mergeCell ref="A30:F30"/>
    <mergeCell ref="A31:F31"/>
    <mergeCell ref="A32:F32"/>
    <mergeCell ref="A33:F33"/>
    <mergeCell ref="A35:F35"/>
    <mergeCell ref="A36:F36"/>
  </mergeCells>
  <pageMargins left="0.59055118110236215" right="0.59055118110236215" top="1.3779527559055118" bottom="0.78740157480314965" header="0.19685039370078741" footer="0.19685039370078741"/>
  <pageSetup paperSize="9" orientation="portrait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&amp;C&amp;"Arial,Normal"&amp;7Pág. &amp;P de &amp;N
Rua: Fernão Dias Paes Leme, nº 11, Bairro: Calungá - Boa Vista-RR - CEP 69.303-220
E-mail: licitacoes@ifrr.edu.br - Fone: (95) 3623-1910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view="pageLayout" zoomScaleNormal="100" workbookViewId="0">
      <selection activeCell="C13" sqref="C13"/>
    </sheetView>
  </sheetViews>
  <sheetFormatPr defaultRowHeight="11.25"/>
  <cols>
    <col min="1" max="1" width="9" style="7" customWidth="1"/>
    <col min="2" max="2" width="6.140625" style="7" bestFit="1" customWidth="1"/>
    <col min="3" max="3" width="45.140625" style="7" customWidth="1"/>
    <col min="4" max="4" width="10.85546875" style="7" customWidth="1"/>
    <col min="5" max="5" width="10.7109375" style="7" customWidth="1"/>
    <col min="6" max="6" width="8.42578125" style="7" customWidth="1"/>
    <col min="7" max="16384" width="9.140625" style="7"/>
  </cols>
  <sheetData>
    <row r="1" spans="1:6" ht="23.25" customHeight="1">
      <c r="A1" s="240" t="s">
        <v>294</v>
      </c>
      <c r="B1" s="240"/>
      <c r="C1" s="240"/>
      <c r="D1" s="240"/>
      <c r="E1" s="240"/>
      <c r="F1" s="240"/>
    </row>
    <row r="2" spans="1:6" ht="12.75">
      <c r="A2" s="235" t="s">
        <v>242</v>
      </c>
      <c r="B2" s="235"/>
      <c r="C2" s="236" t="s">
        <v>241</v>
      </c>
      <c r="D2" s="237"/>
      <c r="E2" s="237"/>
      <c r="F2" s="238"/>
    </row>
    <row r="3" spans="1:6" ht="12.75">
      <c r="A3" s="235" t="e">
        <f>#REF!</f>
        <v>#REF!</v>
      </c>
      <c r="B3" s="235"/>
      <c r="C3" s="236" t="s">
        <v>232</v>
      </c>
      <c r="D3" s="237"/>
      <c r="E3" s="237"/>
      <c r="F3" s="238"/>
    </row>
    <row r="4" spans="1:6" ht="12.75">
      <c r="A4" s="235" t="s">
        <v>227</v>
      </c>
      <c r="B4" s="235"/>
      <c r="C4" s="236" t="s">
        <v>233</v>
      </c>
      <c r="D4" s="237"/>
      <c r="E4" s="237"/>
      <c r="F4" s="238"/>
    </row>
    <row r="5" spans="1:6" ht="12.75">
      <c r="A5" s="235" t="s">
        <v>228</v>
      </c>
      <c r="B5" s="235"/>
      <c r="C5" s="236" t="s">
        <v>239</v>
      </c>
      <c r="D5" s="237"/>
      <c r="E5" s="237"/>
      <c r="F5" s="238"/>
    </row>
    <row r="6" spans="1:6" ht="9" customHeight="1">
      <c r="A6" s="227"/>
      <c r="B6" s="227"/>
      <c r="C6" s="227"/>
      <c r="D6" s="227"/>
      <c r="E6" s="227"/>
      <c r="F6" s="227"/>
    </row>
    <row r="7" spans="1:6" ht="28.5" customHeight="1">
      <c r="A7" s="215" t="s">
        <v>250</v>
      </c>
      <c r="B7" s="215"/>
      <c r="C7" s="215"/>
      <c r="D7" s="215"/>
      <c r="E7" s="215"/>
      <c r="F7" s="215"/>
    </row>
    <row r="8" spans="1:6" ht="12.75">
      <c r="A8" s="30"/>
      <c r="B8" s="239" t="s">
        <v>196</v>
      </c>
      <c r="C8" s="239"/>
      <c r="D8" s="239"/>
      <c r="E8" s="239"/>
      <c r="F8" s="30"/>
    </row>
    <row r="9" spans="1:6" ht="12.75">
      <c r="A9" s="30"/>
      <c r="B9" s="239" t="s">
        <v>195</v>
      </c>
      <c r="C9" s="239" t="s">
        <v>136</v>
      </c>
      <c r="D9" s="239" t="s">
        <v>137</v>
      </c>
      <c r="E9" s="239"/>
      <c r="F9" s="30"/>
    </row>
    <row r="10" spans="1:6" ht="12.75">
      <c r="A10" s="30"/>
      <c r="B10" s="239"/>
      <c r="C10" s="239"/>
      <c r="D10" s="31" t="s">
        <v>193</v>
      </c>
      <c r="E10" s="31" t="s">
        <v>194</v>
      </c>
      <c r="F10" s="30"/>
    </row>
    <row r="11" spans="1:6" ht="12.75">
      <c r="A11" s="30"/>
      <c r="B11" s="14" t="s">
        <v>157</v>
      </c>
      <c r="C11" s="14" t="s">
        <v>158</v>
      </c>
      <c r="D11" s="19">
        <f>SUM(D12:D20)</f>
        <v>0.16799999999999998</v>
      </c>
      <c r="E11" s="19">
        <f>SUM(E12:E20)</f>
        <v>0.16799999999999998</v>
      </c>
      <c r="F11" s="23"/>
    </row>
    <row r="12" spans="1:6" ht="12.75">
      <c r="A12" s="30"/>
      <c r="B12" s="15">
        <v>1</v>
      </c>
      <c r="C12" s="15" t="s">
        <v>159</v>
      </c>
      <c r="D12" s="20">
        <v>0</v>
      </c>
      <c r="E12" s="20">
        <v>0</v>
      </c>
      <c r="F12" s="23"/>
    </row>
    <row r="13" spans="1:6" ht="12.75">
      <c r="A13" s="30"/>
      <c r="B13" s="15">
        <v>2</v>
      </c>
      <c r="C13" s="15" t="s">
        <v>160</v>
      </c>
      <c r="D13" s="20">
        <v>1.4999999999999999E-2</v>
      </c>
      <c r="E13" s="20">
        <v>1.4999999999999999E-2</v>
      </c>
      <c r="F13" s="23"/>
    </row>
    <row r="14" spans="1:6" ht="12.75">
      <c r="A14" s="30"/>
      <c r="B14" s="15">
        <v>3</v>
      </c>
      <c r="C14" s="15" t="s">
        <v>161</v>
      </c>
      <c r="D14" s="20">
        <v>0.01</v>
      </c>
      <c r="E14" s="20">
        <v>0.01</v>
      </c>
      <c r="F14" s="23"/>
    </row>
    <row r="15" spans="1:6" ht="12.75">
      <c r="A15" s="30"/>
      <c r="B15" s="15">
        <v>4</v>
      </c>
      <c r="C15" s="15" t="s">
        <v>162</v>
      </c>
      <c r="D15" s="20">
        <v>2E-3</v>
      </c>
      <c r="E15" s="20">
        <v>2E-3</v>
      </c>
      <c r="F15" s="23"/>
    </row>
    <row r="16" spans="1:6" ht="12.75">
      <c r="A16" s="30"/>
      <c r="B16" s="15">
        <v>5</v>
      </c>
      <c r="C16" s="15" t="s">
        <v>163</v>
      </c>
      <c r="D16" s="20">
        <v>6.0000000000000001E-3</v>
      </c>
      <c r="E16" s="20">
        <v>6.0000000000000001E-3</v>
      </c>
      <c r="F16" s="23"/>
    </row>
    <row r="17" spans="1:6" ht="12.75">
      <c r="A17" s="30"/>
      <c r="B17" s="15">
        <v>6</v>
      </c>
      <c r="C17" s="15" t="s">
        <v>164</v>
      </c>
      <c r="D17" s="20">
        <v>2.5000000000000001E-2</v>
      </c>
      <c r="E17" s="20">
        <v>2.5000000000000001E-2</v>
      </c>
      <c r="F17" s="23"/>
    </row>
    <row r="18" spans="1:6" ht="12.75">
      <c r="A18" s="30"/>
      <c r="B18" s="15">
        <v>7</v>
      </c>
      <c r="C18" s="15" t="s">
        <v>165</v>
      </c>
      <c r="D18" s="20">
        <v>0.03</v>
      </c>
      <c r="E18" s="20">
        <v>0.03</v>
      </c>
      <c r="F18" s="23"/>
    </row>
    <row r="19" spans="1:6" ht="12.75">
      <c r="A19" s="30"/>
      <c r="B19" s="15">
        <v>8</v>
      </c>
      <c r="C19" s="15" t="s">
        <v>166</v>
      </c>
      <c r="D19" s="20">
        <v>0.08</v>
      </c>
      <c r="E19" s="20">
        <v>0.08</v>
      </c>
      <c r="F19" s="23"/>
    </row>
    <row r="20" spans="1:6" ht="12.75">
      <c r="A20" s="30"/>
      <c r="B20" s="15">
        <v>9</v>
      </c>
      <c r="C20" s="15" t="s">
        <v>167</v>
      </c>
      <c r="D20" s="20">
        <v>0</v>
      </c>
      <c r="E20" s="20">
        <v>0</v>
      </c>
      <c r="F20" s="23"/>
    </row>
    <row r="21" spans="1:6" ht="12.75">
      <c r="A21" s="30"/>
      <c r="B21" s="15"/>
      <c r="C21" s="15"/>
      <c r="D21" s="24"/>
      <c r="E21" s="24"/>
      <c r="F21" s="23"/>
    </row>
    <row r="22" spans="1:6" ht="12.75">
      <c r="A22" s="30"/>
      <c r="B22" s="14" t="s">
        <v>168</v>
      </c>
      <c r="C22" s="14" t="s">
        <v>169</v>
      </c>
      <c r="D22" s="19">
        <f>SUM(D23:D32)</f>
        <v>0.4713</v>
      </c>
      <c r="E22" s="19">
        <f>SUM(E23:E32)</f>
        <v>0.17069999999999999</v>
      </c>
      <c r="F22" s="23"/>
    </row>
    <row r="23" spans="1:6" ht="12.75">
      <c r="A23" s="30"/>
      <c r="B23" s="15">
        <v>1</v>
      </c>
      <c r="C23" s="15" t="s">
        <v>170</v>
      </c>
      <c r="D23" s="20">
        <v>0.1807</v>
      </c>
      <c r="E23" s="24" t="s">
        <v>171</v>
      </c>
      <c r="F23" s="23"/>
    </row>
    <row r="24" spans="1:6" ht="12.75">
      <c r="A24" s="30"/>
      <c r="B24" s="15">
        <v>2</v>
      </c>
      <c r="C24" s="15" t="s">
        <v>172</v>
      </c>
      <c r="D24" s="20">
        <v>5.0799999999999998E-2</v>
      </c>
      <c r="E24" s="24" t="s">
        <v>171</v>
      </c>
      <c r="F24" s="23"/>
    </row>
    <row r="25" spans="1:6" ht="12.75">
      <c r="A25" s="30"/>
      <c r="B25" s="15">
        <v>3</v>
      </c>
      <c r="C25" s="15" t="s">
        <v>173</v>
      </c>
      <c r="D25" s="20">
        <v>9.1999999999999998E-3</v>
      </c>
      <c r="E25" s="20">
        <v>6.8999999999999999E-3</v>
      </c>
      <c r="F25" s="23"/>
    </row>
    <row r="26" spans="1:6" ht="12.75">
      <c r="A26" s="22"/>
      <c r="B26" s="15">
        <v>4</v>
      </c>
      <c r="C26" s="15" t="s">
        <v>174</v>
      </c>
      <c r="D26" s="20">
        <v>0.10979999999999999</v>
      </c>
      <c r="E26" s="20">
        <v>8.3299999999999999E-2</v>
      </c>
      <c r="F26" s="23"/>
    </row>
    <row r="27" spans="1:6" ht="12.75">
      <c r="A27" s="18"/>
      <c r="B27" s="15">
        <v>5</v>
      </c>
      <c r="C27" s="15" t="s">
        <v>175</v>
      </c>
      <c r="D27" s="20">
        <v>8.0000000000000004E-4</v>
      </c>
      <c r="E27" s="20">
        <v>5.9999999999999995E-4</v>
      </c>
      <c r="F27" s="23"/>
    </row>
    <row r="28" spans="1:6" ht="12.75">
      <c r="A28" s="18"/>
      <c r="B28" s="15">
        <v>6</v>
      </c>
      <c r="C28" s="15" t="s">
        <v>176</v>
      </c>
      <c r="D28" s="20">
        <v>7.3000000000000001E-3</v>
      </c>
      <c r="E28" s="20">
        <v>5.5999999999999999E-3</v>
      </c>
      <c r="F28" s="23"/>
    </row>
    <row r="29" spans="1:6" ht="12.75">
      <c r="A29" s="18"/>
      <c r="B29" s="15">
        <v>7</v>
      </c>
      <c r="C29" s="15" t="s">
        <v>177</v>
      </c>
      <c r="D29" s="20">
        <v>1.47E-2</v>
      </c>
      <c r="E29" s="24" t="s">
        <v>171</v>
      </c>
      <c r="F29" s="23"/>
    </row>
    <row r="30" spans="1:6" ht="12.75">
      <c r="A30" s="18"/>
      <c r="B30" s="15">
        <v>8</v>
      </c>
      <c r="C30" s="15" t="s">
        <v>178</v>
      </c>
      <c r="D30" s="20">
        <v>1.1999999999999999E-3</v>
      </c>
      <c r="E30" s="20">
        <v>8.9999999999999998E-4</v>
      </c>
      <c r="F30" s="23"/>
    </row>
    <row r="31" spans="1:6" ht="12.75">
      <c r="A31" s="18"/>
      <c r="B31" s="15">
        <v>9</v>
      </c>
      <c r="C31" s="15" t="s">
        <v>179</v>
      </c>
      <c r="D31" s="20">
        <v>9.6500000000000002E-2</v>
      </c>
      <c r="E31" s="20">
        <v>7.3200000000000001E-2</v>
      </c>
      <c r="F31" s="23"/>
    </row>
    <row r="32" spans="1:6" ht="12.75">
      <c r="A32" s="18"/>
      <c r="B32" s="15">
        <v>10</v>
      </c>
      <c r="C32" s="15" t="s">
        <v>180</v>
      </c>
      <c r="D32" s="20">
        <v>2.9999999999999997E-4</v>
      </c>
      <c r="E32" s="20">
        <v>2.0000000000000001E-4</v>
      </c>
      <c r="F32" s="23"/>
    </row>
    <row r="33" spans="1:6" ht="12.75">
      <c r="A33" s="18"/>
      <c r="B33" s="15"/>
      <c r="C33" s="15"/>
      <c r="D33" s="24"/>
      <c r="E33" s="24"/>
      <c r="F33" s="23"/>
    </row>
    <row r="34" spans="1:6" ht="12.75">
      <c r="A34" s="18"/>
      <c r="B34" s="14" t="s">
        <v>181</v>
      </c>
      <c r="C34" s="14" t="s">
        <v>182</v>
      </c>
      <c r="D34" s="19">
        <f>SUM(D35:D39)</f>
        <v>0.14830000000000002</v>
      </c>
      <c r="E34" s="19">
        <f>SUM(E35:E39)</f>
        <v>0.11240000000000001</v>
      </c>
      <c r="F34" s="23"/>
    </row>
    <row r="35" spans="1:6" ht="12.75">
      <c r="A35" s="18"/>
      <c r="B35" s="15">
        <v>1</v>
      </c>
      <c r="C35" s="15" t="s">
        <v>183</v>
      </c>
      <c r="D35" s="20">
        <v>5.6800000000000003E-2</v>
      </c>
      <c r="E35" s="20">
        <v>4.3099999999999999E-2</v>
      </c>
      <c r="F35" s="23"/>
    </row>
    <row r="36" spans="1:6" ht="12.75">
      <c r="A36" s="18"/>
      <c r="B36" s="15">
        <v>2</v>
      </c>
      <c r="C36" s="15" t="s">
        <v>184</v>
      </c>
      <c r="D36" s="20">
        <v>1.2999999999999999E-3</v>
      </c>
      <c r="E36" s="20">
        <v>1E-3</v>
      </c>
      <c r="F36" s="23"/>
    </row>
    <row r="37" spans="1:6" ht="12.75">
      <c r="A37" s="18"/>
      <c r="B37" s="15">
        <v>3</v>
      </c>
      <c r="C37" s="15" t="s">
        <v>185</v>
      </c>
      <c r="D37" s="20">
        <v>3.8300000000000001E-2</v>
      </c>
      <c r="E37" s="20">
        <v>2.9000000000000001E-2</v>
      </c>
      <c r="F37" s="23"/>
    </row>
    <row r="38" spans="1:6" ht="12.75">
      <c r="A38" s="18"/>
      <c r="B38" s="15">
        <v>4</v>
      </c>
      <c r="C38" s="15" t="s">
        <v>186</v>
      </c>
      <c r="D38" s="20">
        <v>4.7100000000000003E-2</v>
      </c>
      <c r="E38" s="20">
        <v>3.5700000000000003E-2</v>
      </c>
      <c r="F38" s="23"/>
    </row>
    <row r="39" spans="1:6" ht="12.75">
      <c r="A39" s="18"/>
      <c r="B39" s="15"/>
      <c r="C39" s="15" t="s">
        <v>187</v>
      </c>
      <c r="D39" s="20">
        <v>4.7999999999999996E-3</v>
      </c>
      <c r="E39" s="20">
        <v>3.5999999999999999E-3</v>
      </c>
      <c r="F39" s="23"/>
    </row>
    <row r="40" spans="1:6" ht="12.75">
      <c r="A40" s="18"/>
      <c r="B40" s="15"/>
      <c r="C40" s="15"/>
      <c r="D40" s="24"/>
      <c r="E40" s="24"/>
      <c r="F40" s="23"/>
    </row>
    <row r="41" spans="1:6" ht="12.75">
      <c r="A41" s="18"/>
      <c r="B41" s="14" t="s">
        <v>188</v>
      </c>
      <c r="C41" s="14" t="s">
        <v>189</v>
      </c>
      <c r="D41" s="19">
        <f>SUM(D42:D43)</f>
        <v>8.4000000000000005E-2</v>
      </c>
      <c r="E41" s="19">
        <f>SUM(E42:E43)</f>
        <v>3.2300000000000002E-2</v>
      </c>
      <c r="F41" s="23"/>
    </row>
    <row r="42" spans="1:6" ht="12.75">
      <c r="A42" s="18"/>
      <c r="B42" s="15">
        <v>1</v>
      </c>
      <c r="C42" s="15" t="s">
        <v>190</v>
      </c>
      <c r="D42" s="20">
        <f>ROUND(D22*D11,4)</f>
        <v>7.9200000000000007E-2</v>
      </c>
      <c r="E42" s="20">
        <f>ROUND(E22*E11,4)</f>
        <v>2.87E-2</v>
      </c>
      <c r="F42" s="23"/>
    </row>
    <row r="43" spans="1:6" ht="33.75">
      <c r="A43" s="18"/>
      <c r="B43" s="15">
        <v>2</v>
      </c>
      <c r="C43" s="15" t="s">
        <v>191</v>
      </c>
      <c r="D43" s="20">
        <f>ROUND(D11*D36+D19*D35,4)</f>
        <v>4.7999999999999996E-3</v>
      </c>
      <c r="E43" s="20">
        <f>ROUND(E11*E36+E19*E35,4)</f>
        <v>3.5999999999999999E-3</v>
      </c>
      <c r="F43" s="23"/>
    </row>
    <row r="44" spans="1:6" ht="12.75">
      <c r="A44" s="18"/>
      <c r="B44" s="15"/>
      <c r="C44" s="15"/>
      <c r="D44" s="24"/>
      <c r="E44" s="24"/>
      <c r="F44" s="23"/>
    </row>
    <row r="45" spans="1:6" ht="12.75">
      <c r="A45" s="18"/>
      <c r="B45" s="15"/>
      <c r="C45" s="16" t="s">
        <v>192</v>
      </c>
      <c r="D45" s="21">
        <f>D11+D22+D34+D41</f>
        <v>0.87159999999999993</v>
      </c>
      <c r="E45" s="21">
        <f>E11+E22+E34+E41</f>
        <v>0.4834</v>
      </c>
      <c r="F45" s="23"/>
    </row>
    <row r="46" spans="1:6" ht="12.75">
      <c r="A46" s="18"/>
      <c r="B46" s="23"/>
      <c r="C46" s="23"/>
      <c r="D46" s="23"/>
      <c r="E46" s="23"/>
      <c r="F46" s="23"/>
    </row>
    <row r="47" spans="1:6">
      <c r="A47" s="232" t="s">
        <v>243</v>
      </c>
      <c r="B47" s="233"/>
      <c r="C47" s="233"/>
      <c r="D47" s="233"/>
      <c r="E47" s="233"/>
      <c r="F47" s="234"/>
    </row>
    <row r="48" spans="1:6">
      <c r="A48" s="224"/>
      <c r="B48" s="225"/>
      <c r="C48" s="225"/>
      <c r="D48" s="225"/>
      <c r="E48" s="225"/>
      <c r="F48" s="226"/>
    </row>
    <row r="49" spans="1:6" ht="16.5" customHeight="1">
      <c r="A49" s="212" t="s">
        <v>201</v>
      </c>
      <c r="B49" s="213"/>
      <c r="C49" s="213"/>
      <c r="D49" s="213"/>
      <c r="E49" s="213"/>
      <c r="F49" s="214"/>
    </row>
    <row r="50" spans="1:6" ht="12.75">
      <c r="A50" s="92"/>
      <c r="B50" s="25"/>
      <c r="C50" s="25"/>
      <c r="D50" s="25"/>
      <c r="E50" s="25"/>
      <c r="F50" s="93"/>
    </row>
    <row r="51" spans="1:6" ht="12.75">
      <c r="A51" s="92"/>
      <c r="B51" s="25"/>
      <c r="C51" s="25"/>
      <c r="D51" s="25"/>
      <c r="E51" s="25"/>
      <c r="F51" s="93"/>
    </row>
    <row r="52" spans="1:6" ht="12.75">
      <c r="A52" s="94"/>
      <c r="B52" s="95"/>
      <c r="C52" s="95"/>
      <c r="D52" s="95"/>
      <c r="E52" s="95"/>
      <c r="F52" s="96"/>
    </row>
    <row r="53" spans="1:6" ht="12.75">
      <c r="A53" s="18"/>
      <c r="B53" s="18"/>
      <c r="C53" s="18"/>
      <c r="D53" s="18"/>
      <c r="E53" s="18"/>
      <c r="F53" s="18"/>
    </row>
    <row r="54" spans="1:6" ht="12.75">
      <c r="A54" s="18"/>
      <c r="B54" s="18"/>
      <c r="C54" s="18"/>
      <c r="D54" s="18"/>
      <c r="E54" s="18"/>
      <c r="F54" s="18"/>
    </row>
    <row r="55" spans="1:6" ht="12.75">
      <c r="A55" s="18"/>
      <c r="B55" s="18"/>
      <c r="C55" s="18"/>
      <c r="D55" s="18"/>
      <c r="E55" s="18"/>
      <c r="F55" s="18"/>
    </row>
    <row r="56" spans="1:6" ht="12.75">
      <c r="A56" s="18"/>
      <c r="B56" s="18"/>
      <c r="C56" s="18"/>
      <c r="D56" s="18"/>
      <c r="E56" s="18"/>
      <c r="F56" s="18"/>
    </row>
    <row r="57" spans="1:6" ht="12.75">
      <c r="A57" s="18"/>
      <c r="B57" s="18"/>
      <c r="C57" s="18"/>
      <c r="D57" s="18"/>
      <c r="E57" s="18"/>
      <c r="F57" s="18"/>
    </row>
    <row r="58" spans="1:6" ht="12.75">
      <c r="A58" s="18"/>
      <c r="B58" s="18"/>
      <c r="C58" s="18"/>
      <c r="D58" s="18"/>
      <c r="E58" s="18"/>
      <c r="F58" s="18"/>
    </row>
    <row r="59" spans="1:6" ht="12.75">
      <c r="A59" s="18"/>
      <c r="B59" s="18"/>
      <c r="C59" s="18"/>
      <c r="D59" s="18"/>
      <c r="E59" s="18"/>
      <c r="F59" s="18"/>
    </row>
    <row r="60" spans="1:6" ht="12.75">
      <c r="A60" s="18"/>
      <c r="B60" s="18"/>
      <c r="C60" s="18"/>
      <c r="D60" s="18"/>
      <c r="E60" s="18"/>
      <c r="F60" s="18"/>
    </row>
    <row r="61" spans="1:6" ht="12.75">
      <c r="A61" s="18"/>
      <c r="B61" s="18"/>
      <c r="C61" s="18"/>
      <c r="D61" s="18"/>
      <c r="E61" s="18"/>
      <c r="F61" s="18"/>
    </row>
    <row r="62" spans="1:6" ht="12.75">
      <c r="A62" s="18"/>
      <c r="B62" s="18"/>
      <c r="C62" s="18"/>
      <c r="D62" s="18"/>
      <c r="E62" s="18"/>
      <c r="F62" s="18"/>
    </row>
    <row r="63" spans="1:6" ht="12.75">
      <c r="A63" s="18"/>
      <c r="B63" s="18"/>
      <c r="C63" s="18"/>
      <c r="D63" s="18"/>
      <c r="E63" s="18"/>
      <c r="F63" s="18"/>
    </row>
    <row r="64" spans="1:6" ht="12.75">
      <c r="A64" s="18"/>
      <c r="B64" s="18"/>
      <c r="C64" s="18"/>
      <c r="D64" s="18"/>
      <c r="E64" s="18"/>
      <c r="F64" s="18"/>
    </row>
    <row r="65" spans="1:6" ht="12.75">
      <c r="A65" s="18"/>
      <c r="B65" s="18"/>
      <c r="C65" s="18"/>
      <c r="D65" s="18"/>
      <c r="E65" s="18"/>
      <c r="F65" s="18"/>
    </row>
    <row r="66" spans="1:6" ht="12.75">
      <c r="A66" s="18"/>
      <c r="B66" s="18"/>
      <c r="C66" s="18"/>
      <c r="D66" s="18"/>
      <c r="E66" s="18"/>
      <c r="F66" s="18"/>
    </row>
    <row r="67" spans="1:6" ht="12.75">
      <c r="A67" s="18"/>
      <c r="B67" s="18"/>
      <c r="C67" s="18"/>
      <c r="D67" s="18"/>
      <c r="E67" s="18"/>
      <c r="F67" s="18"/>
    </row>
    <row r="68" spans="1:6" ht="12.75">
      <c r="A68" s="18"/>
      <c r="B68" s="18"/>
      <c r="C68" s="18"/>
      <c r="D68" s="18"/>
      <c r="E68" s="18"/>
      <c r="F68" s="18"/>
    </row>
    <row r="69" spans="1:6" ht="12.75">
      <c r="A69" s="18"/>
      <c r="B69" s="18"/>
      <c r="C69" s="18"/>
      <c r="D69" s="18"/>
      <c r="E69" s="18"/>
      <c r="F69" s="18"/>
    </row>
    <row r="70" spans="1:6" ht="12.75">
      <c r="A70" s="18"/>
      <c r="B70" s="18"/>
      <c r="C70" s="18"/>
      <c r="D70" s="18"/>
      <c r="E70" s="18"/>
      <c r="F70" s="18"/>
    </row>
    <row r="71" spans="1:6" ht="12.75">
      <c r="A71" s="18"/>
      <c r="B71" s="18"/>
      <c r="C71" s="18"/>
      <c r="D71" s="18"/>
      <c r="E71" s="18"/>
      <c r="F71" s="18"/>
    </row>
    <row r="72" spans="1:6" ht="12.75">
      <c r="A72" s="18"/>
      <c r="B72" s="18"/>
      <c r="C72" s="18"/>
      <c r="D72" s="18"/>
      <c r="E72" s="18"/>
      <c r="F72" s="18"/>
    </row>
    <row r="73" spans="1:6">
      <c r="A73" s="17"/>
      <c r="B73" s="17"/>
      <c r="C73" s="17"/>
      <c r="D73" s="17"/>
      <c r="E73" s="17"/>
      <c r="F73" s="17"/>
    </row>
    <row r="74" spans="1:6">
      <c r="A74" s="17"/>
      <c r="B74" s="17"/>
      <c r="C74" s="17"/>
      <c r="D74" s="17"/>
      <c r="E74" s="17"/>
      <c r="F74" s="17"/>
    </row>
    <row r="75" spans="1:6">
      <c r="A75" s="17"/>
      <c r="B75" s="17"/>
      <c r="C75" s="17"/>
      <c r="D75" s="17"/>
      <c r="E75" s="17"/>
      <c r="F75" s="17"/>
    </row>
    <row r="76" spans="1:6">
      <c r="A76" s="17"/>
      <c r="B76" s="17"/>
      <c r="C76" s="17"/>
      <c r="D76" s="17"/>
      <c r="E76" s="17"/>
      <c r="F76" s="17"/>
    </row>
    <row r="77" spans="1:6">
      <c r="A77" s="17"/>
      <c r="B77" s="17"/>
      <c r="C77" s="17"/>
      <c r="D77" s="17"/>
      <c r="E77" s="17"/>
      <c r="F77" s="17"/>
    </row>
  </sheetData>
  <mergeCells count="18">
    <mergeCell ref="A4:B4"/>
    <mergeCell ref="C4:F4"/>
    <mergeCell ref="A1:F1"/>
    <mergeCell ref="A2:B2"/>
    <mergeCell ref="C2:F2"/>
    <mergeCell ref="A3:B3"/>
    <mergeCell ref="C3:F3"/>
    <mergeCell ref="A47:F47"/>
    <mergeCell ref="A48:F48"/>
    <mergeCell ref="A49:F49"/>
    <mergeCell ref="A5:B5"/>
    <mergeCell ref="C5:F5"/>
    <mergeCell ref="A6:F6"/>
    <mergeCell ref="A7:F7"/>
    <mergeCell ref="B8:E8"/>
    <mergeCell ref="B9:B10"/>
    <mergeCell ref="C9:C10"/>
    <mergeCell ref="D9:E9"/>
  </mergeCells>
  <pageMargins left="0.59055118110236215" right="0.59055118110236215" top="1.3779527559055118" bottom="0.78740157480314965" header="0.19685039370078741" footer="0.19685039370078741"/>
  <pageSetup paperSize="9" orientation="portrait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&amp;C&amp;"Arial,Normal"&amp;7Pág. &amp;P de &amp;N
Rua: Fernão Dias Paes Leme, nº 11, Bairro: Calungá - Boa Vista-RR - CEP 69.303-220
E-mail: licitacoes@ifrr.edu.br - Fone: (95) 3623-1910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="115" zoomScaleNormal="115" zoomScaleSheetLayoutView="115" workbookViewId="0">
      <selection activeCell="D13" sqref="D13"/>
    </sheetView>
  </sheetViews>
  <sheetFormatPr defaultRowHeight="11.25" customHeight="1"/>
  <cols>
    <col min="1" max="1" width="4.7109375" style="45" bestFit="1" customWidth="1"/>
    <col min="2" max="2" width="8.28515625" style="61" bestFit="1" customWidth="1"/>
    <col min="3" max="3" width="30.85546875" style="49" customWidth="1"/>
    <col min="4" max="4" width="4" style="45" customWidth="1"/>
    <col min="5" max="5" width="5.85546875" style="47" customWidth="1"/>
    <col min="6" max="7" width="9.7109375" style="48" customWidth="1"/>
    <col min="8" max="8" width="6.85546875" style="12" customWidth="1"/>
    <col min="9" max="9" width="7.5703125" style="12" customWidth="1"/>
    <col min="10" max="10" width="5" style="12" customWidth="1"/>
    <col min="11" max="16384" width="9.140625" style="12"/>
  </cols>
  <sheetData>
    <row r="1" spans="1:10" ht="22.5" customHeight="1">
      <c r="A1" s="254" t="s">
        <v>295</v>
      </c>
      <c r="B1" s="255"/>
      <c r="C1" s="255"/>
      <c r="D1" s="255"/>
      <c r="E1" s="255"/>
      <c r="F1" s="255"/>
      <c r="G1" s="255"/>
      <c r="H1" s="255"/>
      <c r="I1" s="255"/>
      <c r="J1" s="256"/>
    </row>
    <row r="2" spans="1:10" ht="11.25" customHeight="1">
      <c r="A2" s="177" t="s">
        <v>235</v>
      </c>
      <c r="B2" s="178"/>
      <c r="C2" s="257" t="s">
        <v>241</v>
      </c>
      <c r="D2" s="257"/>
      <c r="E2" s="257"/>
      <c r="F2" s="257"/>
      <c r="G2" s="257"/>
      <c r="H2" s="257"/>
      <c r="I2" s="257"/>
      <c r="J2" s="257"/>
    </row>
    <row r="3" spans="1:10" ht="11.25" customHeight="1">
      <c r="A3" s="177" t="s">
        <v>234</v>
      </c>
      <c r="B3" s="178"/>
      <c r="C3" s="257" t="s">
        <v>232</v>
      </c>
      <c r="D3" s="257"/>
      <c r="E3" s="257"/>
      <c r="F3" s="257"/>
      <c r="G3" s="257"/>
      <c r="H3" s="257"/>
      <c r="I3" s="257"/>
      <c r="J3" s="257"/>
    </row>
    <row r="4" spans="1:10" ht="11.25" customHeight="1">
      <c r="A4" s="177" t="s">
        <v>227</v>
      </c>
      <c r="B4" s="178"/>
      <c r="C4" s="257" t="s">
        <v>233</v>
      </c>
      <c r="D4" s="257"/>
      <c r="E4" s="257"/>
      <c r="F4" s="257"/>
      <c r="G4" s="257"/>
      <c r="H4" s="257"/>
      <c r="I4" s="257"/>
      <c r="J4" s="257"/>
    </row>
    <row r="5" spans="1:10" ht="11.25" customHeight="1">
      <c r="A5" s="177" t="s">
        <v>229</v>
      </c>
      <c r="B5" s="178"/>
      <c r="C5" s="257" t="s">
        <v>239</v>
      </c>
      <c r="D5" s="257"/>
      <c r="E5" s="257"/>
      <c r="F5" s="257"/>
      <c r="G5" s="257"/>
      <c r="H5" s="257"/>
      <c r="I5" s="257"/>
      <c r="J5" s="257"/>
    </row>
    <row r="6" spans="1:10" ht="11.25" customHeight="1">
      <c r="A6" s="79"/>
      <c r="B6" s="84"/>
      <c r="C6" s="63"/>
      <c r="D6" s="63"/>
      <c r="E6" s="84"/>
      <c r="F6" s="84"/>
      <c r="G6" s="133"/>
      <c r="H6" s="133"/>
      <c r="I6" s="133"/>
      <c r="J6" s="133"/>
    </row>
    <row r="7" spans="1:10" ht="19.5" customHeight="1">
      <c r="A7" s="82" t="s">
        <v>0</v>
      </c>
      <c r="B7" s="81" t="s">
        <v>13</v>
      </c>
      <c r="C7" s="82" t="s">
        <v>1</v>
      </c>
      <c r="D7" s="82" t="s">
        <v>6</v>
      </c>
      <c r="E7" s="83" t="s">
        <v>236</v>
      </c>
      <c r="F7" s="83" t="s">
        <v>226</v>
      </c>
      <c r="G7" s="83" t="s">
        <v>198</v>
      </c>
      <c r="H7" s="64" t="s">
        <v>258</v>
      </c>
      <c r="I7" s="64" t="s">
        <v>259</v>
      </c>
      <c r="J7" s="64" t="s">
        <v>197</v>
      </c>
    </row>
    <row r="8" spans="1:10" ht="11.25" customHeight="1">
      <c r="A8" s="32" t="s">
        <v>3</v>
      </c>
      <c r="B8" s="55" t="s">
        <v>202</v>
      </c>
      <c r="C8" s="34" t="s">
        <v>203</v>
      </c>
      <c r="D8" s="33" t="s">
        <v>16</v>
      </c>
      <c r="E8" s="70">
        <v>1</v>
      </c>
      <c r="F8" s="71">
        <v>5</v>
      </c>
      <c r="G8" s="77">
        <f t="shared" ref="G8:G43" si="0">ROUND(E8*F8,2)</f>
        <v>5</v>
      </c>
      <c r="H8" s="125">
        <f>G8/$G$44</f>
        <v>0.41666666666666669</v>
      </c>
      <c r="I8" s="125">
        <f>H8</f>
        <v>0.41666666666666669</v>
      </c>
      <c r="J8" s="244" t="s">
        <v>157</v>
      </c>
    </row>
    <row r="9" spans="1:10" ht="11.25" customHeight="1">
      <c r="A9" s="32" t="s">
        <v>2</v>
      </c>
      <c r="B9" s="56" t="s">
        <v>210</v>
      </c>
      <c r="C9" s="34" t="s">
        <v>203</v>
      </c>
      <c r="D9" s="35" t="s">
        <v>19</v>
      </c>
      <c r="E9" s="72">
        <v>1</v>
      </c>
      <c r="F9" s="71">
        <v>3</v>
      </c>
      <c r="G9" s="77">
        <f t="shared" si="0"/>
        <v>3</v>
      </c>
      <c r="H9" s="125">
        <f t="shared" ref="H9:H43" si="1">G9/$G$44</f>
        <v>0.25</v>
      </c>
      <c r="I9" s="125">
        <f>I8+H9</f>
        <v>0.66666666666666674</v>
      </c>
      <c r="J9" s="245"/>
    </row>
    <row r="10" spans="1:10" ht="11.25" customHeight="1">
      <c r="A10" s="32" t="s">
        <v>7</v>
      </c>
      <c r="B10" s="56" t="s">
        <v>211</v>
      </c>
      <c r="C10" s="34" t="s">
        <v>203</v>
      </c>
      <c r="D10" s="37" t="s">
        <v>17</v>
      </c>
      <c r="E10" s="74">
        <v>1</v>
      </c>
      <c r="F10" s="71">
        <v>2</v>
      </c>
      <c r="G10" s="77">
        <f t="shared" si="0"/>
        <v>2</v>
      </c>
      <c r="H10" s="125">
        <f t="shared" si="1"/>
        <v>0.16666666666666666</v>
      </c>
      <c r="I10" s="125">
        <f t="shared" ref="I10:I33" si="2">I9+H10</f>
        <v>0.83333333333333337</v>
      </c>
      <c r="J10" s="246" t="s">
        <v>168</v>
      </c>
    </row>
    <row r="11" spans="1:10" ht="11.25" customHeight="1">
      <c r="A11" s="32" t="s">
        <v>9</v>
      </c>
      <c r="B11" s="55" t="s">
        <v>224</v>
      </c>
      <c r="C11" s="34" t="s">
        <v>203</v>
      </c>
      <c r="D11" s="33" t="s">
        <v>16</v>
      </c>
      <c r="E11" s="70">
        <v>1</v>
      </c>
      <c r="F11" s="71">
        <v>1</v>
      </c>
      <c r="G11" s="77">
        <f t="shared" si="0"/>
        <v>1</v>
      </c>
      <c r="H11" s="125">
        <f t="shared" si="1"/>
        <v>8.3333333333333329E-2</v>
      </c>
      <c r="I11" s="125">
        <f t="shared" si="2"/>
        <v>0.91666666666666674</v>
      </c>
      <c r="J11" s="247"/>
    </row>
    <row r="12" spans="1:10" ht="11.25" customHeight="1">
      <c r="A12" s="32" t="s">
        <v>12</v>
      </c>
      <c r="B12" s="56" t="s">
        <v>202</v>
      </c>
      <c r="C12" s="34" t="s">
        <v>203</v>
      </c>
      <c r="D12" s="35" t="s">
        <v>19</v>
      </c>
      <c r="E12" s="72">
        <v>1</v>
      </c>
      <c r="F12" s="71">
        <v>0.5</v>
      </c>
      <c r="G12" s="77">
        <f t="shared" si="0"/>
        <v>0.5</v>
      </c>
      <c r="H12" s="125">
        <f t="shared" si="1"/>
        <v>4.1666666666666664E-2</v>
      </c>
      <c r="I12" s="125">
        <f t="shared" si="2"/>
        <v>0.95833333333333337</v>
      </c>
      <c r="J12" s="248" t="s">
        <v>181</v>
      </c>
    </row>
    <row r="13" spans="1:10" ht="11.25" customHeight="1">
      <c r="A13" s="32" t="s">
        <v>20</v>
      </c>
      <c r="B13" s="56" t="s">
        <v>202</v>
      </c>
      <c r="C13" s="34" t="s">
        <v>203</v>
      </c>
      <c r="D13" s="37" t="s">
        <v>17</v>
      </c>
      <c r="E13" s="74">
        <v>1</v>
      </c>
      <c r="F13" s="71">
        <v>0.5</v>
      </c>
      <c r="G13" s="77">
        <f t="shared" si="0"/>
        <v>0.5</v>
      </c>
      <c r="H13" s="125">
        <f t="shared" si="1"/>
        <v>4.1666666666666664E-2</v>
      </c>
      <c r="I13" s="125">
        <f t="shared" si="2"/>
        <v>1</v>
      </c>
      <c r="J13" s="249"/>
    </row>
    <row r="14" spans="1:10" ht="11.25" customHeight="1">
      <c r="A14" s="32"/>
      <c r="B14" s="56"/>
      <c r="C14" s="34"/>
      <c r="D14" s="35"/>
      <c r="E14" s="72"/>
      <c r="F14" s="71">
        <v>0</v>
      </c>
      <c r="G14" s="77">
        <f t="shared" si="0"/>
        <v>0</v>
      </c>
      <c r="H14" s="125">
        <f t="shared" si="1"/>
        <v>0</v>
      </c>
      <c r="I14" s="125">
        <f t="shared" si="2"/>
        <v>1</v>
      </c>
      <c r="J14" s="249"/>
    </row>
    <row r="15" spans="1:10" ht="11.25" customHeight="1">
      <c r="A15" s="32"/>
      <c r="B15" s="55"/>
      <c r="C15" s="34"/>
      <c r="D15" s="37"/>
      <c r="E15" s="74"/>
      <c r="F15" s="71">
        <v>0</v>
      </c>
      <c r="G15" s="77">
        <f t="shared" si="0"/>
        <v>0</v>
      </c>
      <c r="H15" s="125">
        <f t="shared" si="1"/>
        <v>0</v>
      </c>
      <c r="I15" s="125">
        <f t="shared" si="2"/>
        <v>1</v>
      </c>
      <c r="J15" s="249"/>
    </row>
    <row r="16" spans="1:10" ht="11.25" customHeight="1">
      <c r="A16" s="32"/>
      <c r="B16" s="56"/>
      <c r="C16" s="34"/>
      <c r="D16" s="37"/>
      <c r="E16" s="74"/>
      <c r="F16" s="71">
        <v>0</v>
      </c>
      <c r="G16" s="77">
        <f t="shared" si="0"/>
        <v>0</v>
      </c>
      <c r="H16" s="125">
        <f t="shared" si="1"/>
        <v>0</v>
      </c>
      <c r="I16" s="125">
        <f t="shared" si="2"/>
        <v>1</v>
      </c>
      <c r="J16" s="249"/>
    </row>
    <row r="17" spans="1:10" ht="11.25" customHeight="1">
      <c r="A17" s="32"/>
      <c r="B17" s="56"/>
      <c r="C17" s="34"/>
      <c r="D17" s="37"/>
      <c r="E17" s="74"/>
      <c r="F17" s="71">
        <v>0</v>
      </c>
      <c r="G17" s="77">
        <f t="shared" si="0"/>
        <v>0</v>
      </c>
      <c r="H17" s="125">
        <f t="shared" si="1"/>
        <v>0</v>
      </c>
      <c r="I17" s="125">
        <f t="shared" si="2"/>
        <v>1</v>
      </c>
      <c r="J17" s="249"/>
    </row>
    <row r="18" spans="1:10" ht="11.25" customHeight="1">
      <c r="A18" s="32"/>
      <c r="B18" s="56"/>
      <c r="C18" s="34"/>
      <c r="D18" s="37"/>
      <c r="E18" s="74"/>
      <c r="F18" s="71">
        <v>0</v>
      </c>
      <c r="G18" s="77">
        <f t="shared" si="0"/>
        <v>0</v>
      </c>
      <c r="H18" s="125">
        <f t="shared" si="1"/>
        <v>0</v>
      </c>
      <c r="I18" s="125">
        <f t="shared" si="2"/>
        <v>1</v>
      </c>
      <c r="J18" s="249"/>
    </row>
    <row r="19" spans="1:10" ht="11.25" customHeight="1">
      <c r="A19" s="32"/>
      <c r="B19" s="56"/>
      <c r="C19" s="34"/>
      <c r="D19" s="35"/>
      <c r="E19" s="72"/>
      <c r="F19" s="71">
        <v>0</v>
      </c>
      <c r="G19" s="77">
        <f t="shared" si="0"/>
        <v>0</v>
      </c>
      <c r="H19" s="125">
        <f t="shared" si="1"/>
        <v>0</v>
      </c>
      <c r="I19" s="125">
        <f t="shared" si="2"/>
        <v>1</v>
      </c>
      <c r="J19" s="249"/>
    </row>
    <row r="20" spans="1:10" ht="11.25" customHeight="1">
      <c r="A20" s="32"/>
      <c r="B20" s="56"/>
      <c r="C20" s="34"/>
      <c r="D20" s="37"/>
      <c r="E20" s="74"/>
      <c r="F20" s="71">
        <v>0</v>
      </c>
      <c r="G20" s="77">
        <f t="shared" si="0"/>
        <v>0</v>
      </c>
      <c r="H20" s="125">
        <f t="shared" si="1"/>
        <v>0</v>
      </c>
      <c r="I20" s="125">
        <f t="shared" si="2"/>
        <v>1</v>
      </c>
      <c r="J20" s="249"/>
    </row>
    <row r="21" spans="1:10" ht="11.25" customHeight="1">
      <c r="A21" s="32"/>
      <c r="B21" s="56"/>
      <c r="C21" s="34"/>
      <c r="D21" s="37"/>
      <c r="E21" s="74"/>
      <c r="F21" s="71">
        <v>0</v>
      </c>
      <c r="G21" s="77">
        <f t="shared" si="0"/>
        <v>0</v>
      </c>
      <c r="H21" s="125">
        <f t="shared" si="1"/>
        <v>0</v>
      </c>
      <c r="I21" s="125">
        <f t="shared" si="2"/>
        <v>1</v>
      </c>
      <c r="J21" s="249"/>
    </row>
    <row r="22" spans="1:10" ht="11.25" customHeight="1">
      <c r="A22" s="32"/>
      <c r="B22" s="56"/>
      <c r="C22" s="34"/>
      <c r="D22" s="37"/>
      <c r="E22" s="74"/>
      <c r="F22" s="71">
        <v>0</v>
      </c>
      <c r="G22" s="77">
        <f t="shared" si="0"/>
        <v>0</v>
      </c>
      <c r="H22" s="125">
        <f t="shared" si="1"/>
        <v>0</v>
      </c>
      <c r="I22" s="125">
        <f t="shared" si="2"/>
        <v>1</v>
      </c>
      <c r="J22" s="249"/>
    </row>
    <row r="23" spans="1:10" ht="11.25" customHeight="1">
      <c r="A23" s="32"/>
      <c r="B23" s="56"/>
      <c r="C23" s="34"/>
      <c r="D23" s="37"/>
      <c r="E23" s="74"/>
      <c r="F23" s="71">
        <v>0</v>
      </c>
      <c r="G23" s="77">
        <f t="shared" si="0"/>
        <v>0</v>
      </c>
      <c r="H23" s="125">
        <f t="shared" si="1"/>
        <v>0</v>
      </c>
      <c r="I23" s="125">
        <f t="shared" si="2"/>
        <v>1</v>
      </c>
      <c r="J23" s="249"/>
    </row>
    <row r="24" spans="1:10" ht="11.25" customHeight="1">
      <c r="A24" s="32"/>
      <c r="B24" s="55"/>
      <c r="C24" s="34"/>
      <c r="D24" s="33"/>
      <c r="E24" s="70"/>
      <c r="F24" s="71">
        <v>0</v>
      </c>
      <c r="G24" s="77">
        <f t="shared" si="0"/>
        <v>0</v>
      </c>
      <c r="H24" s="125">
        <f t="shared" si="1"/>
        <v>0</v>
      </c>
      <c r="I24" s="125">
        <f t="shared" si="2"/>
        <v>1</v>
      </c>
      <c r="J24" s="249"/>
    </row>
    <row r="25" spans="1:10" ht="11.25" customHeight="1">
      <c r="A25" s="32"/>
      <c r="B25" s="55"/>
      <c r="C25" s="34"/>
      <c r="D25" s="33"/>
      <c r="E25" s="70"/>
      <c r="F25" s="71">
        <v>0</v>
      </c>
      <c r="G25" s="77">
        <f t="shared" si="0"/>
        <v>0</v>
      </c>
      <c r="H25" s="125">
        <f t="shared" si="1"/>
        <v>0</v>
      </c>
      <c r="I25" s="125">
        <f t="shared" si="2"/>
        <v>1</v>
      </c>
      <c r="J25" s="249"/>
    </row>
    <row r="26" spans="1:10" ht="11.25" customHeight="1">
      <c r="A26" s="32"/>
      <c r="B26" s="55"/>
      <c r="C26" s="34"/>
      <c r="D26" s="33"/>
      <c r="E26" s="70"/>
      <c r="F26" s="71">
        <v>0</v>
      </c>
      <c r="G26" s="77">
        <f t="shared" si="0"/>
        <v>0</v>
      </c>
      <c r="H26" s="125">
        <f t="shared" si="1"/>
        <v>0</v>
      </c>
      <c r="I26" s="125">
        <f t="shared" si="2"/>
        <v>1</v>
      </c>
      <c r="J26" s="249"/>
    </row>
    <row r="27" spans="1:10" ht="11.25" customHeight="1">
      <c r="A27" s="32"/>
      <c r="B27" s="55"/>
      <c r="C27" s="34"/>
      <c r="D27" s="33"/>
      <c r="E27" s="70"/>
      <c r="F27" s="71">
        <v>0</v>
      </c>
      <c r="G27" s="77">
        <f t="shared" si="0"/>
        <v>0</v>
      </c>
      <c r="H27" s="125">
        <f t="shared" si="1"/>
        <v>0</v>
      </c>
      <c r="I27" s="125">
        <f t="shared" si="2"/>
        <v>1</v>
      </c>
      <c r="J27" s="249"/>
    </row>
    <row r="28" spans="1:10" ht="11.25" customHeight="1">
      <c r="A28" s="32"/>
      <c r="B28" s="55"/>
      <c r="C28" s="34"/>
      <c r="D28" s="33"/>
      <c r="E28" s="70"/>
      <c r="F28" s="71">
        <v>0</v>
      </c>
      <c r="G28" s="77">
        <f t="shared" si="0"/>
        <v>0</v>
      </c>
      <c r="H28" s="125">
        <f t="shared" si="1"/>
        <v>0</v>
      </c>
      <c r="I28" s="125">
        <f t="shared" si="2"/>
        <v>1</v>
      </c>
      <c r="J28" s="249"/>
    </row>
    <row r="29" spans="1:10" ht="11.25" customHeight="1">
      <c r="A29" s="32"/>
      <c r="B29" s="55"/>
      <c r="C29" s="34"/>
      <c r="D29" s="33"/>
      <c r="E29" s="70"/>
      <c r="F29" s="71">
        <v>0</v>
      </c>
      <c r="G29" s="77">
        <f t="shared" si="0"/>
        <v>0</v>
      </c>
      <c r="H29" s="125">
        <f t="shared" si="1"/>
        <v>0</v>
      </c>
      <c r="I29" s="125">
        <f t="shared" si="2"/>
        <v>1</v>
      </c>
      <c r="J29" s="249"/>
    </row>
    <row r="30" spans="1:10" ht="11.25" customHeight="1">
      <c r="A30" s="32"/>
      <c r="B30" s="55"/>
      <c r="C30" s="34"/>
      <c r="D30" s="33"/>
      <c r="E30" s="70"/>
      <c r="F30" s="71">
        <v>0</v>
      </c>
      <c r="G30" s="77">
        <f t="shared" si="0"/>
        <v>0</v>
      </c>
      <c r="H30" s="125">
        <f t="shared" si="1"/>
        <v>0</v>
      </c>
      <c r="I30" s="125">
        <f t="shared" si="2"/>
        <v>1</v>
      </c>
      <c r="J30" s="249"/>
    </row>
    <row r="31" spans="1:10" ht="11.25" customHeight="1">
      <c r="A31" s="32"/>
      <c r="B31" s="55"/>
      <c r="C31" s="34"/>
      <c r="D31" s="33"/>
      <c r="E31" s="70"/>
      <c r="F31" s="71">
        <v>0</v>
      </c>
      <c r="G31" s="77">
        <f t="shared" si="0"/>
        <v>0</v>
      </c>
      <c r="H31" s="125">
        <f t="shared" si="1"/>
        <v>0</v>
      </c>
      <c r="I31" s="125">
        <f t="shared" si="2"/>
        <v>1</v>
      </c>
      <c r="J31" s="249"/>
    </row>
    <row r="32" spans="1:10" ht="11.25" customHeight="1">
      <c r="A32" s="32"/>
      <c r="B32" s="55"/>
      <c r="C32" s="34"/>
      <c r="D32" s="33"/>
      <c r="E32" s="70"/>
      <c r="F32" s="71">
        <v>0</v>
      </c>
      <c r="G32" s="77">
        <f t="shared" si="0"/>
        <v>0</v>
      </c>
      <c r="H32" s="125">
        <f t="shared" si="1"/>
        <v>0</v>
      </c>
      <c r="I32" s="125">
        <f t="shared" si="2"/>
        <v>1</v>
      </c>
      <c r="J32" s="249"/>
    </row>
    <row r="33" spans="1:10" ht="11.25" customHeight="1">
      <c r="A33" s="32"/>
      <c r="B33" s="55"/>
      <c r="C33" s="34"/>
      <c r="D33" s="33"/>
      <c r="E33" s="70"/>
      <c r="F33" s="71">
        <v>0</v>
      </c>
      <c r="G33" s="77">
        <f t="shared" si="0"/>
        <v>0</v>
      </c>
      <c r="H33" s="125">
        <f t="shared" si="1"/>
        <v>0</v>
      </c>
      <c r="I33" s="125">
        <f t="shared" si="2"/>
        <v>1</v>
      </c>
      <c r="J33" s="250"/>
    </row>
    <row r="34" spans="1:10" ht="9" hidden="1">
      <c r="A34" s="32" t="s">
        <v>124</v>
      </c>
      <c r="B34" s="55"/>
      <c r="C34" s="36"/>
      <c r="D34" s="38"/>
      <c r="E34" s="74"/>
      <c r="F34" s="71" t="e">
        <f>ROUND(#REF!*(1+#REF!),2)</f>
        <v>#REF!</v>
      </c>
      <c r="G34" s="77" t="e">
        <f t="shared" si="0"/>
        <v>#REF!</v>
      </c>
      <c r="H34" s="125" t="e">
        <f t="shared" si="1"/>
        <v>#REF!</v>
      </c>
      <c r="I34" s="125"/>
    </row>
    <row r="35" spans="1:10" ht="11.25" hidden="1" customHeight="1">
      <c r="A35" s="32" t="s">
        <v>125</v>
      </c>
      <c r="B35" s="55"/>
      <c r="C35" s="36"/>
      <c r="D35" s="38"/>
      <c r="E35" s="74"/>
      <c r="F35" s="71" t="e">
        <f>ROUND(#REF!*(1+#REF!),2)</f>
        <v>#REF!</v>
      </c>
      <c r="G35" s="77" t="e">
        <f t="shared" si="0"/>
        <v>#REF!</v>
      </c>
      <c r="H35" s="125" t="e">
        <f t="shared" si="1"/>
        <v>#REF!</v>
      </c>
      <c r="I35" s="125"/>
    </row>
    <row r="36" spans="1:10" ht="11.25" hidden="1" customHeight="1">
      <c r="A36" s="32" t="s">
        <v>126</v>
      </c>
      <c r="B36" s="55"/>
      <c r="C36" s="36"/>
      <c r="D36" s="38"/>
      <c r="E36" s="74"/>
      <c r="F36" s="71" t="e">
        <f>ROUND(#REF!*(1+#REF!),2)</f>
        <v>#REF!</v>
      </c>
      <c r="G36" s="77" t="e">
        <f t="shared" si="0"/>
        <v>#REF!</v>
      </c>
      <c r="H36" s="125" t="e">
        <f t="shared" si="1"/>
        <v>#REF!</v>
      </c>
      <c r="I36" s="125"/>
    </row>
    <row r="37" spans="1:10" ht="11.25" hidden="1" customHeight="1">
      <c r="A37" s="32" t="s">
        <v>127</v>
      </c>
      <c r="B37" s="55"/>
      <c r="C37" s="36"/>
      <c r="D37" s="38"/>
      <c r="E37" s="74"/>
      <c r="F37" s="71" t="e">
        <f>ROUND(#REF!*(1+#REF!),2)</f>
        <v>#REF!</v>
      </c>
      <c r="G37" s="77" t="e">
        <f t="shared" si="0"/>
        <v>#REF!</v>
      </c>
      <c r="H37" s="125" t="e">
        <f t="shared" si="1"/>
        <v>#REF!</v>
      </c>
      <c r="I37" s="125"/>
    </row>
    <row r="38" spans="1:10" ht="11.25" hidden="1" customHeight="1">
      <c r="A38" s="32" t="s">
        <v>218</v>
      </c>
      <c r="B38" s="55"/>
      <c r="C38" s="36"/>
      <c r="D38" s="38"/>
      <c r="E38" s="74"/>
      <c r="F38" s="71" t="e">
        <f>ROUND(#REF!*(1+#REF!),2)</f>
        <v>#REF!</v>
      </c>
      <c r="G38" s="77" t="e">
        <f t="shared" si="0"/>
        <v>#REF!</v>
      </c>
      <c r="H38" s="125" t="e">
        <f t="shared" si="1"/>
        <v>#REF!</v>
      </c>
      <c r="I38" s="125"/>
    </row>
    <row r="39" spans="1:10" ht="11.25" hidden="1" customHeight="1">
      <c r="A39" s="32" t="s">
        <v>219</v>
      </c>
      <c r="B39" s="55"/>
      <c r="C39" s="36"/>
      <c r="D39" s="38"/>
      <c r="E39" s="74"/>
      <c r="F39" s="71" t="e">
        <f>ROUND(#REF!*(1+#REF!),2)</f>
        <v>#REF!</v>
      </c>
      <c r="G39" s="77" t="e">
        <f t="shared" si="0"/>
        <v>#REF!</v>
      </c>
      <c r="H39" s="125" t="e">
        <f t="shared" si="1"/>
        <v>#REF!</v>
      </c>
      <c r="I39" s="125"/>
    </row>
    <row r="40" spans="1:10" ht="11.25" hidden="1" customHeight="1">
      <c r="A40" s="32" t="s">
        <v>220</v>
      </c>
      <c r="B40" s="55"/>
      <c r="C40" s="36"/>
      <c r="D40" s="38"/>
      <c r="E40" s="74"/>
      <c r="F40" s="71" t="e">
        <f>ROUND(#REF!*(1+#REF!),2)</f>
        <v>#REF!</v>
      </c>
      <c r="G40" s="77" t="e">
        <f t="shared" si="0"/>
        <v>#REF!</v>
      </c>
      <c r="H40" s="125" t="e">
        <f t="shared" si="1"/>
        <v>#REF!</v>
      </c>
      <c r="I40" s="125"/>
    </row>
    <row r="41" spans="1:10" ht="11.25" hidden="1" customHeight="1">
      <c r="A41" s="32" t="s">
        <v>221</v>
      </c>
      <c r="B41" s="55"/>
      <c r="C41" s="36"/>
      <c r="D41" s="38"/>
      <c r="E41" s="74"/>
      <c r="F41" s="71" t="e">
        <f>ROUND(#REF!*(1+#REF!),2)</f>
        <v>#REF!</v>
      </c>
      <c r="G41" s="77" t="e">
        <f t="shared" si="0"/>
        <v>#REF!</v>
      </c>
      <c r="H41" s="125" t="e">
        <f t="shared" si="1"/>
        <v>#REF!</v>
      </c>
      <c r="I41" s="125"/>
    </row>
    <row r="42" spans="1:10" ht="11.25" hidden="1" customHeight="1">
      <c r="A42" s="32" t="s">
        <v>222</v>
      </c>
      <c r="B42" s="55"/>
      <c r="C42" s="36"/>
      <c r="D42" s="38"/>
      <c r="E42" s="74"/>
      <c r="F42" s="71" t="e">
        <f>ROUND(#REF!*(1+#REF!),2)</f>
        <v>#REF!</v>
      </c>
      <c r="G42" s="77" t="e">
        <f t="shared" si="0"/>
        <v>#REF!</v>
      </c>
      <c r="H42" s="125" t="e">
        <f t="shared" si="1"/>
        <v>#REF!</v>
      </c>
      <c r="I42" s="125"/>
    </row>
    <row r="43" spans="1:10" ht="11.25" hidden="1" customHeight="1">
      <c r="A43" s="32" t="s">
        <v>223</v>
      </c>
      <c r="B43" s="55"/>
      <c r="C43" s="36"/>
      <c r="D43" s="38"/>
      <c r="E43" s="74"/>
      <c r="F43" s="71" t="e">
        <f>ROUND(#REF!*(1+#REF!),2)</f>
        <v>#REF!</v>
      </c>
      <c r="G43" s="77" t="e">
        <f t="shared" si="0"/>
        <v>#REF!</v>
      </c>
      <c r="H43" s="125" t="e">
        <f t="shared" si="1"/>
        <v>#REF!</v>
      </c>
      <c r="I43" s="125"/>
    </row>
    <row r="44" spans="1:10" ht="11.25" customHeight="1" collapsed="1">
      <c r="A44" s="251" t="s">
        <v>199</v>
      </c>
      <c r="B44" s="252"/>
      <c r="C44" s="252"/>
      <c r="D44" s="252"/>
      <c r="E44" s="252"/>
      <c r="F44" s="253"/>
      <c r="G44" s="126">
        <f>SUM(G8:G33)</f>
        <v>12</v>
      </c>
      <c r="H44" s="127">
        <f>G44/$G$44</f>
        <v>1</v>
      </c>
      <c r="I44" s="127"/>
      <c r="J44" s="132"/>
    </row>
    <row r="45" spans="1:10" ht="11.25" customHeight="1">
      <c r="A45" s="174" t="s">
        <v>200</v>
      </c>
      <c r="B45" s="175"/>
      <c r="C45" s="175"/>
      <c r="D45" s="175"/>
      <c r="E45" s="175"/>
      <c r="F45" s="175"/>
      <c r="G45" s="175"/>
      <c r="H45" s="175"/>
      <c r="I45" s="175"/>
      <c r="J45" s="176"/>
    </row>
    <row r="46" spans="1:10" ht="11.25" customHeight="1">
      <c r="A46" s="241"/>
      <c r="B46" s="242"/>
      <c r="C46" s="242"/>
      <c r="D46" s="242"/>
      <c r="E46" s="242"/>
      <c r="F46" s="242"/>
      <c r="G46" s="242"/>
      <c r="H46" s="242"/>
      <c r="I46" s="242"/>
      <c r="J46" s="243"/>
    </row>
    <row r="47" spans="1:10" ht="11.25" customHeight="1">
      <c r="A47" s="174" t="s">
        <v>201</v>
      </c>
      <c r="B47" s="175"/>
      <c r="C47" s="175"/>
      <c r="D47" s="175"/>
      <c r="E47" s="175"/>
      <c r="F47" s="175"/>
      <c r="G47" s="175"/>
      <c r="H47" s="175"/>
      <c r="I47" s="175"/>
      <c r="J47" s="176"/>
    </row>
    <row r="48" spans="1:10" ht="11.25" customHeight="1">
      <c r="A48" s="50"/>
      <c r="B48" s="58"/>
      <c r="C48" s="40"/>
      <c r="D48" s="40"/>
      <c r="E48" s="40"/>
      <c r="F48" s="40"/>
      <c r="G48" s="40"/>
      <c r="H48" s="128"/>
      <c r="I48" s="128"/>
      <c r="J48" s="129"/>
    </row>
    <row r="49" spans="1:10" ht="11.25" customHeight="1">
      <c r="A49" s="50"/>
      <c r="B49" s="58"/>
      <c r="C49" s="40"/>
      <c r="D49" s="40"/>
      <c r="E49" s="40"/>
      <c r="F49" s="40"/>
      <c r="G49" s="40"/>
      <c r="H49" s="128"/>
      <c r="I49" s="128"/>
      <c r="J49" s="129"/>
    </row>
    <row r="50" spans="1:10" ht="11.25" customHeight="1">
      <c r="A50" s="50"/>
      <c r="B50" s="58"/>
      <c r="C50" s="40"/>
      <c r="D50" s="40"/>
      <c r="E50" s="40"/>
      <c r="F50" s="40"/>
      <c r="G50" s="40"/>
      <c r="H50" s="128"/>
      <c r="I50" s="128"/>
      <c r="J50" s="129"/>
    </row>
    <row r="51" spans="1:10" ht="11.25" customHeight="1">
      <c r="A51" s="52"/>
      <c r="B51" s="59"/>
      <c r="C51" s="53"/>
      <c r="D51" s="53"/>
      <c r="E51" s="53"/>
      <c r="F51" s="53"/>
      <c r="G51" s="53"/>
      <c r="H51" s="130"/>
      <c r="I51" s="130"/>
      <c r="J51" s="131"/>
    </row>
    <row r="52" spans="1:10" ht="11.25" customHeight="1">
      <c r="A52" s="40"/>
      <c r="B52" s="58"/>
      <c r="C52" s="40"/>
      <c r="D52" s="40"/>
      <c r="E52" s="40"/>
      <c r="F52" s="40"/>
      <c r="G52" s="40"/>
      <c r="H52" s="26"/>
      <c r="I52" s="26"/>
      <c r="J52" s="26"/>
    </row>
    <row r="53" spans="1:10" ht="11.25" customHeight="1">
      <c r="A53" s="41"/>
      <c r="B53" s="60"/>
      <c r="C53" s="42"/>
      <c r="D53" s="41"/>
      <c r="E53" s="43"/>
      <c r="F53" s="44"/>
      <c r="G53" s="44"/>
    </row>
    <row r="54" spans="1:10" ht="11.25" customHeight="1">
      <c r="C54" s="46"/>
    </row>
    <row r="55" spans="1:10" ht="11.25" customHeight="1">
      <c r="C55" s="46"/>
    </row>
    <row r="56" spans="1:10" ht="11.25" customHeight="1">
      <c r="C56" s="46"/>
    </row>
    <row r="57" spans="1:10" ht="11.25" customHeight="1">
      <c r="C57" s="46"/>
    </row>
  </sheetData>
  <mergeCells count="16">
    <mergeCell ref="A1:J1"/>
    <mergeCell ref="C2:J2"/>
    <mergeCell ref="C3:J3"/>
    <mergeCell ref="C4:J4"/>
    <mergeCell ref="C5:J5"/>
    <mergeCell ref="A5:B5"/>
    <mergeCell ref="A2:B2"/>
    <mergeCell ref="A3:B3"/>
    <mergeCell ref="A4:B4"/>
    <mergeCell ref="A46:J46"/>
    <mergeCell ref="A47:J47"/>
    <mergeCell ref="J8:J9"/>
    <mergeCell ref="J10:J11"/>
    <mergeCell ref="J12:J33"/>
    <mergeCell ref="A44:F44"/>
    <mergeCell ref="A45:J45"/>
  </mergeCells>
  <printOptions horizontalCentered="1"/>
  <pageMargins left="0.59055118110236227" right="0.39370078740157483" top="1.3779527559055118" bottom="0.59055118110236227" header="0.19685039370078741" footer="0.19685039370078741"/>
  <pageSetup paperSize="9" fitToHeight="0" orientation="portrait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
Rua: Fernão Dias Paes Leme, nº 11, Bairro: Calungá - Boa Vista-RR, CEP 69.303-220
E-mail: licitacoes@ifrr.edu.br - Fone: (95) 3623-1910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="130" zoomScaleNormal="130" zoomScaleSheetLayoutView="100" workbookViewId="0">
      <selection activeCell="E25" sqref="E25"/>
    </sheetView>
  </sheetViews>
  <sheetFormatPr defaultColWidth="9.140625" defaultRowHeight="9"/>
  <cols>
    <col min="1" max="1" width="4.5703125" style="167" customWidth="1"/>
    <col min="2" max="2" width="25.7109375" style="136" customWidth="1"/>
    <col min="3" max="3" width="12.140625" style="136" bestFit="1" customWidth="1"/>
    <col min="4" max="4" width="5" style="136" bestFit="1" customWidth="1"/>
    <col min="5" max="10" width="10.7109375" style="136" customWidth="1"/>
    <col min="11" max="11" width="9.42578125" style="151" customWidth="1"/>
    <col min="12" max="16384" width="9.140625" style="136"/>
  </cols>
  <sheetData>
    <row r="1" spans="1:13" ht="22.5" customHeight="1">
      <c r="A1" s="189" t="s">
        <v>296</v>
      </c>
      <c r="B1" s="189"/>
      <c r="C1" s="189"/>
      <c r="D1" s="189"/>
      <c r="E1" s="189"/>
      <c r="F1" s="189"/>
      <c r="G1" s="189"/>
      <c r="H1" s="189"/>
      <c r="I1" s="189"/>
      <c r="J1" s="189"/>
      <c r="K1" s="135"/>
      <c r="L1" s="135"/>
      <c r="M1" s="135"/>
    </row>
    <row r="2" spans="1:13" ht="11.25" customHeight="1">
      <c r="A2" s="282" t="s">
        <v>242</v>
      </c>
      <c r="B2" s="282"/>
      <c r="C2" s="257" t="s">
        <v>241</v>
      </c>
      <c r="D2" s="257"/>
      <c r="E2" s="257"/>
      <c r="F2" s="257"/>
      <c r="G2" s="257"/>
      <c r="H2" s="257"/>
      <c r="I2" s="257"/>
      <c r="J2" s="257"/>
      <c r="K2" s="135"/>
      <c r="L2" s="135"/>
      <c r="M2" s="135"/>
    </row>
    <row r="3" spans="1:13" ht="11.25" customHeight="1">
      <c r="A3" s="282" t="str">
        <f>'[1]MODELO PROPOSTA'!A3:G3</f>
        <v>OBJETO</v>
      </c>
      <c r="B3" s="282"/>
      <c r="C3" s="257" t="s">
        <v>232</v>
      </c>
      <c r="D3" s="257"/>
      <c r="E3" s="257"/>
      <c r="F3" s="257"/>
      <c r="G3" s="257"/>
      <c r="H3" s="257"/>
      <c r="I3" s="257"/>
      <c r="J3" s="257"/>
      <c r="K3" s="135"/>
      <c r="L3" s="135"/>
      <c r="M3" s="135"/>
    </row>
    <row r="4" spans="1:13" ht="11.25" customHeight="1">
      <c r="A4" s="282" t="str">
        <f>'[1]MODELO PROPOSTA'!A4:G4</f>
        <v xml:space="preserve">LOCAL: </v>
      </c>
      <c r="B4" s="282"/>
      <c r="C4" s="257" t="s">
        <v>233</v>
      </c>
      <c r="D4" s="257"/>
      <c r="E4" s="257"/>
      <c r="F4" s="257"/>
      <c r="G4" s="257"/>
      <c r="H4" s="257"/>
      <c r="I4" s="257"/>
      <c r="J4" s="257"/>
      <c r="K4" s="135"/>
      <c r="L4" s="135"/>
      <c r="M4" s="135"/>
    </row>
    <row r="5" spans="1:13" ht="11.25" customHeight="1">
      <c r="A5" s="282" t="str">
        <f>'[1]MODELO PROPOSTA'!A5:G5</f>
        <v>CONTRATADA:</v>
      </c>
      <c r="B5" s="282"/>
      <c r="C5" s="257" t="s">
        <v>239</v>
      </c>
      <c r="D5" s="257"/>
      <c r="E5" s="257"/>
      <c r="F5" s="257"/>
      <c r="G5" s="257"/>
      <c r="H5" s="257"/>
      <c r="I5" s="257"/>
      <c r="J5" s="257"/>
      <c r="K5" s="135"/>
      <c r="L5" s="135"/>
      <c r="M5" s="135"/>
    </row>
    <row r="6" spans="1:13" ht="11.25" customHeight="1">
      <c r="A6" s="286" t="s">
        <v>289</v>
      </c>
      <c r="B6" s="287"/>
      <c r="C6" s="286" t="s">
        <v>290</v>
      </c>
      <c r="D6" s="287"/>
      <c r="E6" s="138" t="s">
        <v>290</v>
      </c>
      <c r="F6" s="138" t="s">
        <v>290</v>
      </c>
      <c r="G6" s="138" t="s">
        <v>290</v>
      </c>
      <c r="H6" s="138" t="s">
        <v>290</v>
      </c>
      <c r="I6" s="138" t="s">
        <v>290</v>
      </c>
      <c r="J6" s="138" t="s">
        <v>290</v>
      </c>
      <c r="K6" s="135"/>
      <c r="L6" s="135"/>
      <c r="M6" s="135"/>
    </row>
    <row r="7" spans="1:13" ht="11.25" customHeight="1">
      <c r="A7" s="139" t="s">
        <v>0</v>
      </c>
      <c r="B7" s="140" t="s">
        <v>267</v>
      </c>
      <c r="C7" s="139" t="s">
        <v>199</v>
      </c>
      <c r="D7" s="141"/>
      <c r="E7" s="139" t="s">
        <v>268</v>
      </c>
      <c r="F7" s="139" t="s">
        <v>269</v>
      </c>
      <c r="G7" s="139" t="s">
        <v>270</v>
      </c>
      <c r="H7" s="139" t="s">
        <v>271</v>
      </c>
      <c r="I7" s="139" t="s">
        <v>272</v>
      </c>
      <c r="J7" s="139" t="s">
        <v>273</v>
      </c>
      <c r="K7" s="142"/>
      <c r="L7" s="143"/>
      <c r="M7" s="143"/>
    </row>
    <row r="8" spans="1:13" ht="11.1" customHeight="1">
      <c r="A8" s="265">
        <v>1</v>
      </c>
      <c r="B8" s="266" t="s">
        <v>262</v>
      </c>
      <c r="C8" s="283">
        <v>100</v>
      </c>
      <c r="D8" s="284" t="s">
        <v>274</v>
      </c>
      <c r="E8" s="144">
        <v>0.2</v>
      </c>
      <c r="F8" s="144">
        <v>0.2</v>
      </c>
      <c r="G8" s="144">
        <v>0.25</v>
      </c>
      <c r="H8" s="144">
        <v>0.25</v>
      </c>
      <c r="I8" s="144">
        <v>0.1</v>
      </c>
      <c r="J8" s="144">
        <v>0.05</v>
      </c>
      <c r="K8" s="142"/>
      <c r="L8" s="143"/>
      <c r="M8" s="143"/>
    </row>
    <row r="9" spans="1:13" ht="11.1" customHeight="1">
      <c r="A9" s="265"/>
      <c r="B9" s="266"/>
      <c r="C9" s="283"/>
      <c r="D9" s="284"/>
      <c r="E9" s="145">
        <f>ROUND(E8*$C$8,2)</f>
        <v>20</v>
      </c>
      <c r="F9" s="145">
        <f t="shared" ref="F9:J9" si="0">ROUND(F8*$C$8,2)</f>
        <v>20</v>
      </c>
      <c r="G9" s="145">
        <f t="shared" si="0"/>
        <v>25</v>
      </c>
      <c r="H9" s="145">
        <f t="shared" si="0"/>
        <v>25</v>
      </c>
      <c r="I9" s="145">
        <f t="shared" si="0"/>
        <v>10</v>
      </c>
      <c r="J9" s="145">
        <f t="shared" si="0"/>
        <v>5</v>
      </c>
      <c r="K9" s="146"/>
      <c r="L9" s="143"/>
      <c r="M9" s="143"/>
    </row>
    <row r="10" spans="1:13" ht="11.1" customHeight="1">
      <c r="A10" s="265"/>
      <c r="B10" s="266"/>
      <c r="C10" s="283"/>
      <c r="D10" s="285" t="s">
        <v>275</v>
      </c>
      <c r="E10" s="147"/>
      <c r="F10" s="147"/>
      <c r="G10" s="147"/>
      <c r="H10" s="147"/>
      <c r="I10" s="147"/>
      <c r="J10" s="147"/>
      <c r="K10" s="146"/>
      <c r="L10" s="143"/>
      <c r="M10" s="143"/>
    </row>
    <row r="11" spans="1:13" ht="11.1" customHeight="1">
      <c r="A11" s="265"/>
      <c r="B11" s="266"/>
      <c r="C11" s="283"/>
      <c r="D11" s="285"/>
      <c r="E11" s="148">
        <f>ROUND(E10*$C$8,2)</f>
        <v>0</v>
      </c>
      <c r="F11" s="148">
        <f t="shared" ref="F11:J11" si="1">ROUND(F10*$C$8,2)</f>
        <v>0</v>
      </c>
      <c r="G11" s="148">
        <f t="shared" si="1"/>
        <v>0</v>
      </c>
      <c r="H11" s="148">
        <f t="shared" si="1"/>
        <v>0</v>
      </c>
      <c r="I11" s="148">
        <f t="shared" si="1"/>
        <v>0</v>
      </c>
      <c r="J11" s="148">
        <f t="shared" si="1"/>
        <v>0</v>
      </c>
      <c r="K11" s="142"/>
      <c r="L11" s="143"/>
      <c r="M11" s="143"/>
    </row>
    <row r="12" spans="1:13" ht="11.1" customHeight="1">
      <c r="A12" s="279">
        <v>2</v>
      </c>
      <c r="B12" s="280" t="s">
        <v>204</v>
      </c>
      <c r="C12" s="268">
        <v>100</v>
      </c>
      <c r="D12" s="281" t="s">
        <v>274</v>
      </c>
      <c r="E12" s="144">
        <v>0.2</v>
      </c>
      <c r="F12" s="144">
        <v>0.8</v>
      </c>
      <c r="G12" s="144">
        <v>0</v>
      </c>
      <c r="H12" s="144">
        <v>0</v>
      </c>
      <c r="I12" s="144">
        <v>0</v>
      </c>
      <c r="J12" s="144">
        <v>0</v>
      </c>
      <c r="K12" s="142"/>
      <c r="L12" s="143"/>
      <c r="M12" s="143"/>
    </row>
    <row r="13" spans="1:13" ht="11.1" customHeight="1">
      <c r="A13" s="265"/>
      <c r="B13" s="266"/>
      <c r="C13" s="268"/>
      <c r="D13" s="271"/>
      <c r="E13" s="145">
        <f>ROUND(E12*$C$12,2)</f>
        <v>20</v>
      </c>
      <c r="F13" s="145">
        <f t="shared" ref="F13:J13" si="2">ROUND(F12*$C$12,2)</f>
        <v>80</v>
      </c>
      <c r="G13" s="145">
        <f t="shared" si="2"/>
        <v>0</v>
      </c>
      <c r="H13" s="145">
        <f t="shared" si="2"/>
        <v>0</v>
      </c>
      <c r="I13" s="145">
        <f t="shared" si="2"/>
        <v>0</v>
      </c>
      <c r="J13" s="145">
        <f t="shared" si="2"/>
        <v>0</v>
      </c>
      <c r="K13" s="142"/>
      <c r="L13" s="143"/>
      <c r="M13" s="143"/>
    </row>
    <row r="14" spans="1:13" ht="11.1" customHeight="1">
      <c r="A14" s="265"/>
      <c r="B14" s="266"/>
      <c r="C14" s="268"/>
      <c r="D14" s="270" t="s">
        <v>275</v>
      </c>
      <c r="E14" s="147">
        <v>0</v>
      </c>
      <c r="F14" s="147">
        <v>0</v>
      </c>
      <c r="G14" s="147">
        <v>0</v>
      </c>
      <c r="H14" s="147">
        <v>0</v>
      </c>
      <c r="I14" s="147">
        <v>0</v>
      </c>
      <c r="J14" s="147">
        <v>0</v>
      </c>
      <c r="K14" s="142"/>
      <c r="L14" s="143"/>
      <c r="M14" s="143"/>
    </row>
    <row r="15" spans="1:13" ht="11.1" customHeight="1">
      <c r="A15" s="265"/>
      <c r="B15" s="266"/>
      <c r="C15" s="269"/>
      <c r="D15" s="271"/>
      <c r="E15" s="145">
        <f>ROUND(E14*$C$12,2)</f>
        <v>0</v>
      </c>
      <c r="F15" s="145">
        <f t="shared" ref="F15:J15" si="3">ROUND(F14*$C$12,2)</f>
        <v>0</v>
      </c>
      <c r="G15" s="145">
        <f t="shared" si="3"/>
        <v>0</v>
      </c>
      <c r="H15" s="145">
        <f t="shared" si="3"/>
        <v>0</v>
      </c>
      <c r="I15" s="145">
        <f t="shared" si="3"/>
        <v>0</v>
      </c>
      <c r="J15" s="145">
        <f t="shared" si="3"/>
        <v>0</v>
      </c>
      <c r="K15" s="142"/>
      <c r="L15" s="143"/>
      <c r="M15" s="143"/>
    </row>
    <row r="16" spans="1:13" ht="11.1" customHeight="1">
      <c r="A16" s="265">
        <v>3</v>
      </c>
      <c r="B16" s="266" t="s">
        <v>204</v>
      </c>
      <c r="C16" s="267">
        <v>100</v>
      </c>
      <c r="D16" s="270" t="s">
        <v>274</v>
      </c>
      <c r="E16" s="144">
        <v>0</v>
      </c>
      <c r="F16" s="144">
        <v>0.5</v>
      </c>
      <c r="G16" s="144">
        <v>0.5</v>
      </c>
      <c r="H16" s="144">
        <v>0</v>
      </c>
      <c r="I16" s="144">
        <v>0</v>
      </c>
      <c r="J16" s="144">
        <v>0</v>
      </c>
      <c r="K16" s="142"/>
      <c r="L16" s="143"/>
      <c r="M16" s="143"/>
    </row>
    <row r="17" spans="1:14" ht="11.1" customHeight="1">
      <c r="A17" s="265"/>
      <c r="B17" s="266"/>
      <c r="C17" s="268"/>
      <c r="D17" s="271"/>
      <c r="E17" s="145">
        <f>ROUND(E16*$C$16,2)</f>
        <v>0</v>
      </c>
      <c r="F17" s="145">
        <f t="shared" ref="F17:J17" si="4">ROUND(F16*$C$16,2)</f>
        <v>50</v>
      </c>
      <c r="G17" s="145">
        <f t="shared" si="4"/>
        <v>50</v>
      </c>
      <c r="H17" s="145">
        <f t="shared" si="4"/>
        <v>0</v>
      </c>
      <c r="I17" s="145">
        <f t="shared" si="4"/>
        <v>0</v>
      </c>
      <c r="J17" s="145">
        <f t="shared" si="4"/>
        <v>0</v>
      </c>
      <c r="K17" s="142"/>
      <c r="L17" s="143"/>
      <c r="M17" s="143"/>
    </row>
    <row r="18" spans="1:14" ht="11.1" customHeight="1">
      <c r="A18" s="265"/>
      <c r="B18" s="266"/>
      <c r="C18" s="268"/>
      <c r="D18" s="270" t="s">
        <v>275</v>
      </c>
      <c r="E18" s="147">
        <v>0</v>
      </c>
      <c r="F18" s="147">
        <v>0</v>
      </c>
      <c r="G18" s="147">
        <v>0</v>
      </c>
      <c r="H18" s="147">
        <v>0</v>
      </c>
      <c r="I18" s="147">
        <v>0</v>
      </c>
      <c r="J18" s="147">
        <v>0</v>
      </c>
      <c r="K18" s="142"/>
      <c r="L18" s="143"/>
      <c r="M18" s="143"/>
    </row>
    <row r="19" spans="1:14" ht="11.1" customHeight="1">
      <c r="A19" s="265"/>
      <c r="B19" s="266"/>
      <c r="C19" s="269"/>
      <c r="D19" s="271"/>
      <c r="E19" s="145">
        <f>ROUND(E18*$C$16,2)</f>
        <v>0</v>
      </c>
      <c r="F19" s="145">
        <f t="shared" ref="F19:J19" si="5">ROUND(F18*$C$16,2)</f>
        <v>0</v>
      </c>
      <c r="G19" s="145">
        <f t="shared" si="5"/>
        <v>0</v>
      </c>
      <c r="H19" s="145">
        <f t="shared" si="5"/>
        <v>0</v>
      </c>
      <c r="I19" s="145">
        <f t="shared" si="5"/>
        <v>0</v>
      </c>
      <c r="J19" s="145">
        <f t="shared" si="5"/>
        <v>0</v>
      </c>
      <c r="K19" s="142"/>
      <c r="L19" s="143"/>
      <c r="M19" s="143"/>
    </row>
    <row r="20" spans="1:14" ht="11.1" customHeight="1">
      <c r="A20" s="265">
        <v>4</v>
      </c>
      <c r="B20" s="266" t="s">
        <v>204</v>
      </c>
      <c r="C20" s="267">
        <v>100</v>
      </c>
      <c r="D20" s="270" t="s">
        <v>274</v>
      </c>
      <c r="E20" s="144">
        <v>0</v>
      </c>
      <c r="F20" s="144">
        <v>0</v>
      </c>
      <c r="G20" s="144">
        <v>0</v>
      </c>
      <c r="H20" s="144">
        <v>1</v>
      </c>
      <c r="I20" s="144">
        <v>0</v>
      </c>
      <c r="J20" s="144">
        <v>0</v>
      </c>
      <c r="K20" s="142"/>
      <c r="L20" s="143"/>
      <c r="M20" s="143"/>
    </row>
    <row r="21" spans="1:14" ht="11.1" customHeight="1">
      <c r="A21" s="265"/>
      <c r="B21" s="266"/>
      <c r="C21" s="268"/>
      <c r="D21" s="271"/>
      <c r="E21" s="145">
        <f>ROUND(E20*$C$20,2)</f>
        <v>0</v>
      </c>
      <c r="F21" s="145">
        <f t="shared" ref="F21:J21" si="6">ROUND(F20*$C$20,2)</f>
        <v>0</v>
      </c>
      <c r="G21" s="145">
        <f t="shared" si="6"/>
        <v>0</v>
      </c>
      <c r="H21" s="145">
        <f t="shared" si="6"/>
        <v>100</v>
      </c>
      <c r="I21" s="145">
        <f t="shared" si="6"/>
        <v>0</v>
      </c>
      <c r="J21" s="145">
        <f t="shared" si="6"/>
        <v>0</v>
      </c>
      <c r="K21" s="142"/>
      <c r="L21" s="143"/>
      <c r="M21" s="143"/>
    </row>
    <row r="22" spans="1:14" ht="11.1" customHeight="1">
      <c r="A22" s="265"/>
      <c r="B22" s="266"/>
      <c r="C22" s="268"/>
      <c r="D22" s="270" t="s">
        <v>275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47">
        <v>0</v>
      </c>
      <c r="K22" s="142"/>
      <c r="L22" s="143"/>
      <c r="M22" s="143"/>
    </row>
    <row r="23" spans="1:14" ht="11.1" customHeight="1">
      <c r="A23" s="265"/>
      <c r="B23" s="266"/>
      <c r="C23" s="269"/>
      <c r="D23" s="271"/>
      <c r="E23" s="145">
        <f>ROUND(E22*$C$20,2)</f>
        <v>0</v>
      </c>
      <c r="F23" s="145">
        <f t="shared" ref="F23:J23" si="7">ROUND(F22*$C$20,2)</f>
        <v>0</v>
      </c>
      <c r="G23" s="145">
        <f t="shared" si="7"/>
        <v>0</v>
      </c>
      <c r="H23" s="145">
        <f t="shared" si="7"/>
        <v>0</v>
      </c>
      <c r="I23" s="145">
        <f t="shared" si="7"/>
        <v>0</v>
      </c>
      <c r="J23" s="145">
        <f t="shared" si="7"/>
        <v>0</v>
      </c>
      <c r="K23" s="142"/>
      <c r="L23" s="143"/>
      <c r="M23" s="143"/>
    </row>
    <row r="24" spans="1:14" ht="11.1" customHeight="1">
      <c r="A24" s="265">
        <v>5</v>
      </c>
      <c r="B24" s="266" t="s">
        <v>204</v>
      </c>
      <c r="C24" s="267">
        <v>100</v>
      </c>
      <c r="D24" s="270" t="s">
        <v>274</v>
      </c>
      <c r="E24" s="144">
        <v>0</v>
      </c>
      <c r="F24" s="144">
        <v>0</v>
      </c>
      <c r="G24" s="144">
        <v>0</v>
      </c>
      <c r="H24" s="144">
        <v>0</v>
      </c>
      <c r="I24" s="144">
        <v>1</v>
      </c>
      <c r="J24" s="144">
        <v>0</v>
      </c>
      <c r="K24" s="142"/>
      <c r="L24" s="143"/>
      <c r="M24" s="143"/>
    </row>
    <row r="25" spans="1:14" ht="11.1" customHeight="1">
      <c r="A25" s="265"/>
      <c r="B25" s="266"/>
      <c r="C25" s="268"/>
      <c r="D25" s="271"/>
      <c r="E25" s="145">
        <f>ROUND(E24*$C$24,2)</f>
        <v>0</v>
      </c>
      <c r="F25" s="145">
        <f t="shared" ref="F25:J25" si="8">ROUND(F24*$C$24,2)</f>
        <v>0</v>
      </c>
      <c r="G25" s="145">
        <f t="shared" si="8"/>
        <v>0</v>
      </c>
      <c r="H25" s="145">
        <f t="shared" si="8"/>
        <v>0</v>
      </c>
      <c r="I25" s="145">
        <f t="shared" si="8"/>
        <v>100</v>
      </c>
      <c r="J25" s="145">
        <f t="shared" si="8"/>
        <v>0</v>
      </c>
      <c r="K25" s="142"/>
      <c r="L25" s="143"/>
      <c r="M25" s="143"/>
    </row>
    <row r="26" spans="1:14" ht="11.1" customHeight="1">
      <c r="A26" s="265"/>
      <c r="B26" s="266"/>
      <c r="C26" s="268"/>
      <c r="D26" s="270" t="s">
        <v>275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2"/>
      <c r="L26" s="143"/>
      <c r="M26" s="143"/>
    </row>
    <row r="27" spans="1:14" ht="11.1" customHeight="1">
      <c r="A27" s="265"/>
      <c r="B27" s="266"/>
      <c r="C27" s="269"/>
      <c r="D27" s="271"/>
      <c r="E27" s="145">
        <f>ROUND(E26*$C$24,2)</f>
        <v>0</v>
      </c>
      <c r="F27" s="145">
        <f t="shared" ref="F27:J27" si="9">ROUND(F26*$C$24,2)</f>
        <v>0</v>
      </c>
      <c r="G27" s="145">
        <f t="shared" si="9"/>
        <v>0</v>
      </c>
      <c r="H27" s="145">
        <f t="shared" si="9"/>
        <v>0</v>
      </c>
      <c r="I27" s="145">
        <f t="shared" si="9"/>
        <v>0</v>
      </c>
      <c r="J27" s="145">
        <f t="shared" si="9"/>
        <v>0</v>
      </c>
      <c r="K27" s="142"/>
      <c r="L27" s="143"/>
      <c r="M27" s="143"/>
    </row>
    <row r="28" spans="1:14" ht="11.1" customHeight="1">
      <c r="A28" s="265">
        <v>6</v>
      </c>
      <c r="B28" s="266" t="s">
        <v>204</v>
      </c>
      <c r="C28" s="267">
        <v>100</v>
      </c>
      <c r="D28" s="270" t="s">
        <v>274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1</v>
      </c>
      <c r="K28" s="142"/>
      <c r="L28" s="143"/>
      <c r="M28" s="143"/>
    </row>
    <row r="29" spans="1:14" ht="11.1" customHeight="1">
      <c r="A29" s="265"/>
      <c r="B29" s="266"/>
      <c r="C29" s="268"/>
      <c r="D29" s="271"/>
      <c r="E29" s="145">
        <f>ROUND(E28*$C$28,2)</f>
        <v>0</v>
      </c>
      <c r="F29" s="145">
        <f t="shared" ref="F29:J29" si="10">ROUND(F28*$C$28,2)</f>
        <v>0</v>
      </c>
      <c r="G29" s="145">
        <f t="shared" si="10"/>
        <v>0</v>
      </c>
      <c r="H29" s="145">
        <f t="shared" si="10"/>
        <v>0</v>
      </c>
      <c r="I29" s="145">
        <f t="shared" si="10"/>
        <v>0</v>
      </c>
      <c r="J29" s="145">
        <f t="shared" si="10"/>
        <v>100</v>
      </c>
      <c r="K29" s="142"/>
      <c r="L29" s="143"/>
      <c r="M29" s="143"/>
    </row>
    <row r="30" spans="1:14" ht="11.1" customHeight="1">
      <c r="A30" s="265"/>
      <c r="B30" s="266"/>
      <c r="C30" s="268"/>
      <c r="D30" s="270" t="s">
        <v>275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2"/>
      <c r="L30" s="143"/>
      <c r="M30" s="143"/>
    </row>
    <row r="31" spans="1:14" ht="11.1" customHeight="1">
      <c r="A31" s="265"/>
      <c r="B31" s="266"/>
      <c r="C31" s="269"/>
      <c r="D31" s="271"/>
      <c r="E31" s="145">
        <f>ROUND(E30*$C$28,2)</f>
        <v>0</v>
      </c>
      <c r="F31" s="145">
        <f t="shared" ref="F31:J31" si="11">ROUND(F30*$C$28,2)</f>
        <v>0</v>
      </c>
      <c r="G31" s="145">
        <f t="shared" si="11"/>
        <v>0</v>
      </c>
      <c r="H31" s="145">
        <f t="shared" si="11"/>
        <v>0</v>
      </c>
      <c r="I31" s="145">
        <f t="shared" si="11"/>
        <v>0</v>
      </c>
      <c r="J31" s="145">
        <f t="shared" si="11"/>
        <v>0</v>
      </c>
      <c r="K31" s="142"/>
      <c r="L31" s="143"/>
      <c r="M31" s="143"/>
    </row>
    <row r="32" spans="1:14" ht="11.25" customHeight="1">
      <c r="A32" s="272" t="s">
        <v>11</v>
      </c>
      <c r="B32" s="273"/>
      <c r="C32" s="276">
        <f>SUM(C8:C31)</f>
        <v>600</v>
      </c>
      <c r="D32" s="149" t="s">
        <v>274</v>
      </c>
      <c r="E32" s="150">
        <f>E9+E13+E17+E21+E25+E29</f>
        <v>40</v>
      </c>
      <c r="F32" s="150">
        <f t="shared" ref="F32:J32" si="12">F9+F13+F17+F21+F25+F29</f>
        <v>150</v>
      </c>
      <c r="G32" s="150">
        <f t="shared" si="12"/>
        <v>75</v>
      </c>
      <c r="H32" s="150">
        <f t="shared" si="12"/>
        <v>125</v>
      </c>
      <c r="I32" s="150">
        <f t="shared" si="12"/>
        <v>110</v>
      </c>
      <c r="J32" s="150">
        <f t="shared" si="12"/>
        <v>105</v>
      </c>
      <c r="L32" s="152"/>
      <c r="M32" s="152"/>
      <c r="N32" s="152"/>
    </row>
    <row r="33" spans="1:14" ht="11.25" customHeight="1">
      <c r="A33" s="274"/>
      <c r="B33" s="275"/>
      <c r="C33" s="277"/>
      <c r="D33" s="149" t="s">
        <v>275</v>
      </c>
      <c r="E33" s="153">
        <f>E11+E15+E19+E23+E27+E31</f>
        <v>0</v>
      </c>
      <c r="F33" s="153">
        <f>F11+F15+F19+F23+F27+F31</f>
        <v>0</v>
      </c>
      <c r="G33" s="153">
        <f t="shared" ref="G33:J33" si="13">G11+G15+G19+G23+G27+G31</f>
        <v>0</v>
      </c>
      <c r="H33" s="153">
        <f t="shared" si="13"/>
        <v>0</v>
      </c>
      <c r="I33" s="153">
        <f t="shared" si="13"/>
        <v>0</v>
      </c>
      <c r="J33" s="153">
        <f t="shared" si="13"/>
        <v>0</v>
      </c>
      <c r="L33" s="152"/>
      <c r="M33" s="152"/>
      <c r="N33" s="152"/>
    </row>
    <row r="34" spans="1:14" ht="11.25" customHeight="1">
      <c r="A34" s="272" t="s">
        <v>276</v>
      </c>
      <c r="B34" s="273"/>
      <c r="C34" s="277"/>
      <c r="D34" s="149" t="s">
        <v>274</v>
      </c>
      <c r="E34" s="153">
        <f>E32</f>
        <v>40</v>
      </c>
      <c r="F34" s="153">
        <f>F32+E34</f>
        <v>190</v>
      </c>
      <c r="G34" s="153">
        <f>G32+F34</f>
        <v>265</v>
      </c>
      <c r="H34" s="153">
        <f t="shared" ref="H34:J34" si="14">H32+G34</f>
        <v>390</v>
      </c>
      <c r="I34" s="153">
        <f t="shared" si="14"/>
        <v>500</v>
      </c>
      <c r="J34" s="153">
        <f t="shared" si="14"/>
        <v>605</v>
      </c>
      <c r="L34" s="152"/>
      <c r="M34" s="154"/>
      <c r="N34" s="152"/>
    </row>
    <row r="35" spans="1:14" ht="11.25" customHeight="1">
      <c r="A35" s="274"/>
      <c r="B35" s="275"/>
      <c r="C35" s="277"/>
      <c r="D35" s="149" t="s">
        <v>275</v>
      </c>
      <c r="E35" s="153">
        <f>E33</f>
        <v>0</v>
      </c>
      <c r="F35" s="153">
        <f>F33+E35</f>
        <v>0</v>
      </c>
      <c r="G35" s="153">
        <f t="shared" ref="G35:J35" si="15">G33+F35</f>
        <v>0</v>
      </c>
      <c r="H35" s="153">
        <f t="shared" si="15"/>
        <v>0</v>
      </c>
      <c r="I35" s="153">
        <f t="shared" si="15"/>
        <v>0</v>
      </c>
      <c r="J35" s="153">
        <f t="shared" si="15"/>
        <v>0</v>
      </c>
      <c r="L35" s="152"/>
      <c r="M35" s="154"/>
      <c r="N35" s="152"/>
    </row>
    <row r="36" spans="1:14" ht="11.25" customHeight="1">
      <c r="A36" s="272" t="s">
        <v>277</v>
      </c>
      <c r="B36" s="273"/>
      <c r="C36" s="277"/>
      <c r="D36" s="149" t="s">
        <v>274</v>
      </c>
      <c r="E36" s="155">
        <f>ROUND(E32/$C$32,4)</f>
        <v>6.6699999999999995E-2</v>
      </c>
      <c r="F36" s="155">
        <f t="shared" ref="F36:J37" si="16">ROUND(F32/$C$32,4)</f>
        <v>0.25</v>
      </c>
      <c r="G36" s="155">
        <f t="shared" si="16"/>
        <v>0.125</v>
      </c>
      <c r="H36" s="155">
        <f t="shared" si="16"/>
        <v>0.20830000000000001</v>
      </c>
      <c r="I36" s="155">
        <f t="shared" si="16"/>
        <v>0.18329999999999999</v>
      </c>
      <c r="J36" s="155">
        <f t="shared" si="16"/>
        <v>0.17499999999999999</v>
      </c>
      <c r="L36" s="152"/>
      <c r="M36" s="152"/>
      <c r="N36" s="152"/>
    </row>
    <row r="37" spans="1:14" ht="11.25" customHeight="1">
      <c r="A37" s="274"/>
      <c r="B37" s="275"/>
      <c r="C37" s="277"/>
      <c r="D37" s="149" t="s">
        <v>275</v>
      </c>
      <c r="E37" s="155">
        <f>ROUND(E33/$C$32,4)</f>
        <v>0</v>
      </c>
      <c r="F37" s="155">
        <f t="shared" si="16"/>
        <v>0</v>
      </c>
      <c r="G37" s="155">
        <f t="shared" si="16"/>
        <v>0</v>
      </c>
      <c r="H37" s="155">
        <f t="shared" si="16"/>
        <v>0</v>
      </c>
      <c r="I37" s="155">
        <f t="shared" si="16"/>
        <v>0</v>
      </c>
      <c r="J37" s="155">
        <f t="shared" si="16"/>
        <v>0</v>
      </c>
      <c r="L37" s="152"/>
      <c r="M37" s="152"/>
      <c r="N37" s="152"/>
    </row>
    <row r="38" spans="1:14" ht="11.25" customHeight="1">
      <c r="A38" s="272" t="s">
        <v>278</v>
      </c>
      <c r="B38" s="273"/>
      <c r="C38" s="277"/>
      <c r="D38" s="149" t="s">
        <v>274</v>
      </c>
      <c r="E38" s="155">
        <f>E36</f>
        <v>6.6699999999999995E-2</v>
      </c>
      <c r="F38" s="155">
        <f>F36+E38</f>
        <v>0.31669999999999998</v>
      </c>
      <c r="G38" s="155">
        <f t="shared" ref="G38:J39" si="17">G36+F38</f>
        <v>0.44169999999999998</v>
      </c>
      <c r="H38" s="155">
        <f t="shared" si="17"/>
        <v>0.65</v>
      </c>
      <c r="I38" s="155">
        <f t="shared" si="17"/>
        <v>0.83330000000000004</v>
      </c>
      <c r="J38" s="155">
        <f t="shared" si="17"/>
        <v>1.0083</v>
      </c>
      <c r="L38" s="152"/>
      <c r="M38" s="152"/>
      <c r="N38" s="152"/>
    </row>
    <row r="39" spans="1:14" ht="11.25" customHeight="1">
      <c r="A39" s="274"/>
      <c r="B39" s="275"/>
      <c r="C39" s="278"/>
      <c r="D39" s="149" t="s">
        <v>275</v>
      </c>
      <c r="E39" s="156">
        <f>E37</f>
        <v>0</v>
      </c>
      <c r="F39" s="156">
        <f>F37+E39</f>
        <v>0</v>
      </c>
      <c r="G39" s="156">
        <f t="shared" si="17"/>
        <v>0</v>
      </c>
      <c r="H39" s="156">
        <f t="shared" si="17"/>
        <v>0</v>
      </c>
      <c r="I39" s="156">
        <f t="shared" si="17"/>
        <v>0</v>
      </c>
      <c r="J39" s="156">
        <f t="shared" si="17"/>
        <v>0</v>
      </c>
      <c r="L39" s="152"/>
      <c r="M39" s="157"/>
      <c r="N39" s="152"/>
    </row>
    <row r="40" spans="1:14" ht="12.95" customHeight="1">
      <c r="A40" s="258" t="s">
        <v>279</v>
      </c>
      <c r="B40" s="258"/>
      <c r="C40" s="258"/>
      <c r="D40" s="258"/>
      <c r="E40" s="258"/>
      <c r="F40" s="258"/>
      <c r="G40" s="258"/>
      <c r="H40" s="258"/>
      <c r="I40" s="258"/>
      <c r="J40" s="258"/>
    </row>
    <row r="41" spans="1:14" ht="12.95" customHeight="1">
      <c r="A41" s="259" t="s">
        <v>243</v>
      </c>
      <c r="B41" s="260"/>
      <c r="C41" s="260"/>
      <c r="D41" s="260"/>
      <c r="E41" s="260"/>
      <c r="F41" s="260"/>
      <c r="G41" s="260"/>
      <c r="H41" s="260"/>
      <c r="I41" s="260"/>
      <c r="J41" s="261"/>
    </row>
    <row r="42" spans="1:14">
      <c r="A42" s="262"/>
      <c r="B42" s="263"/>
      <c r="C42" s="263"/>
      <c r="D42" s="263"/>
      <c r="E42" s="263"/>
      <c r="F42" s="263"/>
      <c r="G42" s="263"/>
      <c r="H42" s="263"/>
      <c r="I42" s="263"/>
      <c r="J42" s="264"/>
    </row>
    <row r="43" spans="1:14">
      <c r="A43" s="259" t="s">
        <v>201</v>
      </c>
      <c r="B43" s="260"/>
      <c r="C43" s="260"/>
      <c r="D43" s="260"/>
      <c r="E43" s="260"/>
      <c r="F43" s="260"/>
      <c r="G43" s="260"/>
      <c r="H43" s="260"/>
      <c r="I43" s="260"/>
      <c r="J43" s="261"/>
    </row>
    <row r="44" spans="1:14">
      <c r="A44" s="158"/>
      <c r="B44" s="152"/>
      <c r="C44" s="152"/>
      <c r="D44" s="152"/>
      <c r="E44" s="154"/>
      <c r="F44" s="154"/>
      <c r="G44" s="154"/>
      <c r="H44" s="154"/>
      <c r="I44" s="154"/>
      <c r="J44" s="159"/>
    </row>
    <row r="45" spans="1:14">
      <c r="A45" s="158"/>
      <c r="B45" s="152"/>
      <c r="C45" s="152"/>
      <c r="D45" s="152"/>
      <c r="E45" s="160"/>
      <c r="F45" s="160"/>
      <c r="G45" s="160"/>
      <c r="H45" s="160"/>
      <c r="I45" s="160"/>
      <c r="J45" s="161"/>
    </row>
    <row r="46" spans="1:14">
      <c r="A46" s="158"/>
      <c r="B46" s="152"/>
      <c r="C46" s="152"/>
      <c r="D46" s="152"/>
      <c r="E46" s="143"/>
      <c r="F46" s="143"/>
      <c r="G46" s="143"/>
      <c r="H46" s="143"/>
      <c r="I46" s="143"/>
      <c r="J46" s="162"/>
    </row>
    <row r="47" spans="1:14">
      <c r="A47" s="163"/>
      <c r="B47" s="164"/>
      <c r="C47" s="164"/>
      <c r="D47" s="164"/>
      <c r="E47" s="165"/>
      <c r="F47" s="165"/>
      <c r="G47" s="165"/>
      <c r="H47" s="165"/>
      <c r="I47" s="165"/>
      <c r="J47" s="166"/>
    </row>
    <row r="48" spans="1:14">
      <c r="B48" s="152"/>
      <c r="C48" s="152"/>
      <c r="D48" s="152"/>
      <c r="E48" s="143"/>
      <c r="F48" s="143"/>
      <c r="G48" s="143"/>
      <c r="H48" s="143"/>
      <c r="I48" s="143"/>
      <c r="J48" s="143"/>
    </row>
    <row r="49" spans="2:10">
      <c r="B49" s="152"/>
      <c r="C49" s="152"/>
      <c r="D49" s="152"/>
      <c r="E49" s="152"/>
      <c r="F49" s="152"/>
      <c r="G49" s="152"/>
      <c r="H49" s="152"/>
      <c r="I49" s="152"/>
      <c r="J49" s="152"/>
    </row>
  </sheetData>
  <mergeCells count="50">
    <mergeCell ref="A4:B4"/>
    <mergeCell ref="C4:J4"/>
    <mergeCell ref="A1:J1"/>
    <mergeCell ref="A2:B2"/>
    <mergeCell ref="C2:J2"/>
    <mergeCell ref="A3:B3"/>
    <mergeCell ref="C3:J3"/>
    <mergeCell ref="A5:B5"/>
    <mergeCell ref="C5:J5"/>
    <mergeCell ref="A8:A11"/>
    <mergeCell ref="B8:B11"/>
    <mergeCell ref="C8:C11"/>
    <mergeCell ref="D8:D9"/>
    <mergeCell ref="D10:D11"/>
    <mergeCell ref="A6:B6"/>
    <mergeCell ref="C6:D6"/>
    <mergeCell ref="A16:A19"/>
    <mergeCell ref="B16:B19"/>
    <mergeCell ref="C16:C19"/>
    <mergeCell ref="D16:D17"/>
    <mergeCell ref="D18:D19"/>
    <mergeCell ref="A12:A15"/>
    <mergeCell ref="B12:B15"/>
    <mergeCell ref="C12:C15"/>
    <mergeCell ref="D12:D13"/>
    <mergeCell ref="D14:D15"/>
    <mergeCell ref="A24:A27"/>
    <mergeCell ref="B24:B27"/>
    <mergeCell ref="C24:C27"/>
    <mergeCell ref="D24:D25"/>
    <mergeCell ref="D26:D27"/>
    <mergeCell ref="A20:A23"/>
    <mergeCell ref="B20:B23"/>
    <mergeCell ref="C20:C23"/>
    <mergeCell ref="D20:D21"/>
    <mergeCell ref="D22:D23"/>
    <mergeCell ref="A40:J40"/>
    <mergeCell ref="A41:J41"/>
    <mergeCell ref="A42:J42"/>
    <mergeCell ref="A43:J43"/>
    <mergeCell ref="A28:A31"/>
    <mergeCell ref="B28:B31"/>
    <mergeCell ref="C28:C31"/>
    <mergeCell ref="D28:D29"/>
    <mergeCell ref="D30:D31"/>
    <mergeCell ref="A32:B33"/>
    <mergeCell ref="C32:C39"/>
    <mergeCell ref="A34:B35"/>
    <mergeCell ref="A36:B37"/>
    <mergeCell ref="A38:B39"/>
  </mergeCells>
  <conditionalFormatting sqref="E8:J8">
    <cfRule type="cellIs" dxfId="33" priority="34" operator="between">
      <formula>0.001</formula>
      <formula>1</formula>
    </cfRule>
  </conditionalFormatting>
  <conditionalFormatting sqref="E8:J8">
    <cfRule type="cellIs" dxfId="32" priority="33" operator="greaterThan">
      <formula>1</formula>
    </cfRule>
  </conditionalFormatting>
  <conditionalFormatting sqref="F20:J20">
    <cfRule type="cellIs" dxfId="31" priority="17" operator="greaterThan">
      <formula>1</formula>
    </cfRule>
  </conditionalFormatting>
  <conditionalFormatting sqref="E12">
    <cfRule type="cellIs" dxfId="30" priority="32" operator="between">
      <formula>0.001</formula>
      <formula>1</formula>
    </cfRule>
  </conditionalFormatting>
  <conditionalFormatting sqref="E12">
    <cfRule type="cellIs" dxfId="29" priority="31" operator="greaterThan">
      <formula>1</formula>
    </cfRule>
  </conditionalFormatting>
  <conditionalFormatting sqref="E20">
    <cfRule type="cellIs" dxfId="28" priority="27" operator="greaterThan">
      <formula>1</formula>
    </cfRule>
  </conditionalFormatting>
  <conditionalFormatting sqref="F28:J28">
    <cfRule type="cellIs" dxfId="27" priority="13" operator="greaterThan">
      <formula>1</formula>
    </cfRule>
  </conditionalFormatting>
  <conditionalFormatting sqref="E16">
    <cfRule type="cellIs" dxfId="26" priority="30" operator="between">
      <formula>0.001</formula>
      <formula>1</formula>
    </cfRule>
  </conditionalFormatting>
  <conditionalFormatting sqref="E16">
    <cfRule type="cellIs" dxfId="25" priority="29" operator="greaterThan">
      <formula>1</formula>
    </cfRule>
  </conditionalFormatting>
  <conditionalFormatting sqref="E20">
    <cfRule type="cellIs" dxfId="24" priority="28" operator="between">
      <formula>0.001</formula>
      <formula>1</formula>
    </cfRule>
  </conditionalFormatting>
  <conditionalFormatting sqref="E24">
    <cfRule type="cellIs" dxfId="23" priority="26" operator="between">
      <formula>0.001</formula>
      <formula>1</formula>
    </cfRule>
  </conditionalFormatting>
  <conditionalFormatting sqref="E24">
    <cfRule type="cellIs" dxfId="22" priority="25" operator="greaterThan">
      <formula>1</formula>
    </cfRule>
  </conditionalFormatting>
  <conditionalFormatting sqref="F24:J24">
    <cfRule type="cellIs" dxfId="21" priority="15" operator="greaterThan">
      <formula>1</formula>
    </cfRule>
  </conditionalFormatting>
  <conditionalFormatting sqref="F16:J16">
    <cfRule type="cellIs" dxfId="20" priority="19" operator="greaterThan">
      <formula>1</formula>
    </cfRule>
  </conditionalFormatting>
  <conditionalFormatting sqref="E28">
    <cfRule type="cellIs" dxfId="19" priority="24" operator="between">
      <formula>0.001</formula>
      <formula>1</formula>
    </cfRule>
  </conditionalFormatting>
  <conditionalFormatting sqref="E28">
    <cfRule type="cellIs" dxfId="18" priority="23" operator="greaterThan">
      <formula>1</formula>
    </cfRule>
  </conditionalFormatting>
  <conditionalFormatting sqref="F28:J28">
    <cfRule type="cellIs" dxfId="17" priority="14" operator="between">
      <formula>0.001</formula>
      <formula>1</formula>
    </cfRule>
  </conditionalFormatting>
  <conditionalFormatting sqref="F12:J12">
    <cfRule type="cellIs" dxfId="16" priority="22" operator="between">
      <formula>0.001</formula>
      <formula>1</formula>
    </cfRule>
  </conditionalFormatting>
  <conditionalFormatting sqref="F12:J12">
    <cfRule type="cellIs" dxfId="15" priority="21" operator="greaterThan">
      <formula>1</formula>
    </cfRule>
  </conditionalFormatting>
  <conditionalFormatting sqref="F24:J24">
    <cfRule type="cellIs" dxfId="14" priority="16" operator="between">
      <formula>0.001</formula>
      <formula>1</formula>
    </cfRule>
  </conditionalFormatting>
  <conditionalFormatting sqref="F16:J16">
    <cfRule type="cellIs" dxfId="13" priority="20" operator="between">
      <formula>0.001</formula>
      <formula>1</formula>
    </cfRule>
  </conditionalFormatting>
  <conditionalFormatting sqref="F20:J20">
    <cfRule type="cellIs" dxfId="12" priority="18" operator="between">
      <formula>0.001</formula>
      <formula>1</formula>
    </cfRule>
  </conditionalFormatting>
  <conditionalFormatting sqref="E14:J14">
    <cfRule type="cellIs" dxfId="11" priority="9" operator="greaterThan">
      <formula>1</formula>
    </cfRule>
  </conditionalFormatting>
  <conditionalFormatting sqref="E18:J18">
    <cfRule type="cellIs" dxfId="10" priority="7" operator="greaterThan">
      <formula>1</formula>
    </cfRule>
  </conditionalFormatting>
  <conditionalFormatting sqref="E26:J26">
    <cfRule type="cellIs" dxfId="9" priority="3" operator="greaterThan">
      <formula>1</formula>
    </cfRule>
  </conditionalFormatting>
  <conditionalFormatting sqref="E30:J30">
    <cfRule type="cellIs" dxfId="8" priority="1" operator="greaterThan">
      <formula>1</formula>
    </cfRule>
  </conditionalFormatting>
  <conditionalFormatting sqref="E10:J10">
    <cfRule type="cellIs" dxfId="7" priority="12" operator="between">
      <formula>0.0001</formula>
      <formula>1</formula>
    </cfRule>
  </conditionalFormatting>
  <conditionalFormatting sqref="E10:J10">
    <cfRule type="cellIs" dxfId="6" priority="11" operator="greaterThan">
      <formula>1</formula>
    </cfRule>
  </conditionalFormatting>
  <conditionalFormatting sqref="E14:J14">
    <cfRule type="cellIs" dxfId="5" priority="10" operator="between">
      <formula>0.0001</formula>
      <formula>1</formula>
    </cfRule>
  </conditionalFormatting>
  <conditionalFormatting sqref="E18:J18">
    <cfRule type="cellIs" dxfId="4" priority="8" operator="between">
      <formula>0.0001</formula>
      <formula>1</formula>
    </cfRule>
  </conditionalFormatting>
  <conditionalFormatting sqref="E22:J22">
    <cfRule type="cellIs" dxfId="3" priority="6" operator="between">
      <formula>0.0001</formula>
      <formula>1</formula>
    </cfRule>
  </conditionalFormatting>
  <conditionalFormatting sqref="E22:J22">
    <cfRule type="cellIs" dxfId="2" priority="5" operator="greaterThan">
      <formula>1</formula>
    </cfRule>
  </conditionalFormatting>
  <conditionalFormatting sqref="E26:J26">
    <cfRule type="cellIs" dxfId="1" priority="4" operator="between">
      <formula>0.0001</formula>
      <formula>1</formula>
    </cfRule>
  </conditionalFormatting>
  <conditionalFormatting sqref="E30:J30">
    <cfRule type="cellIs" dxfId="0" priority="2" operator="between">
      <formula>0.0001</formula>
      <formula>1</formula>
    </cfRule>
  </conditionalFormatting>
  <printOptions horizontalCentered="1"/>
  <pageMargins left="0.39370078740157483" right="0.39370078740157483" top="1.3779527559055118" bottom="0.70866141732283472" header="0.19685039370078741" footer="0.19685039370078741"/>
  <pageSetup paperSize="9" orientation="landscape" r:id="rId1"/>
  <headerFooter>
    <oddHeader>&amp;C&amp;"Arial,Normal"&amp;7&amp;G 
MINISTÉRIO DA EDUCAÇÃO
SECRETARIA DE EDUCAÇÃO PROFISSIONAL E TECNOLÓGICA
INSTITUTO FEDERAL DE EDUCAÇÃO, CIÊNCIA E TEC. DE RORAIMA
DEPARTAMENTO TÉCNICO DE ENGENHARIA E OBRAS - DETEO</oddHeader>
    <oddFooter>&amp;C&amp;"Arial,Normal"&amp;7&amp;P de &amp;N
Rua: Fernão Dias Paes Leme, nº 11, Bairro: Calungá - Boa Vista-RR - CEP 69.303-220
E-mail: licitacoes@ifrr.edu.br - Fone: (95) 3623-1910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PLANILHA DE ORÇAMENTO</vt:lpstr>
      <vt:lpstr>COMPOSIÇÕES AUXILIARES</vt:lpstr>
      <vt:lpstr>COMPOSIÇÃO BDI</vt:lpstr>
      <vt:lpstr>COMPOSIÇÃO DE ENCARGOS</vt:lpstr>
      <vt:lpstr>CURVA ABC SERVICOS</vt:lpstr>
      <vt:lpstr>CRONOGRAMA</vt:lpstr>
      <vt:lpstr>'PLANILHA DE ORÇAMENTO'!Area_de_impressao</vt:lpstr>
      <vt:lpstr>CRONOGRAMA!Titulos_de_impressao</vt:lpstr>
      <vt:lpstr>'CURVA ABC SERVICOS'!Titulos_de_impressao</vt:lpstr>
      <vt:lpstr>'PLANILHA DE ORÇAMENTO'!Titulos_de_impressao</vt:lpstr>
    </vt:vector>
  </TitlesOfParts>
  <Company>Instituto Federal de Roraima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da Silva Santos</dc:creator>
  <cp:lastModifiedBy>Rodrigo da Silva Santos</cp:lastModifiedBy>
  <cp:lastPrinted>2018-11-08T22:27:05Z</cp:lastPrinted>
  <dcterms:created xsi:type="dcterms:W3CDTF">2014-08-05T13:44:08Z</dcterms:created>
  <dcterms:modified xsi:type="dcterms:W3CDTF">2019-02-14T19:50:16Z</dcterms:modified>
</cp:coreProperties>
</file>